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635" yWindow="-15" windowWidth="7680" windowHeight="7650"/>
  </bookViews>
  <sheets>
    <sheet name="IS" sheetId="1" r:id="rId1"/>
    <sheet name="BS" sheetId="2" r:id="rId2"/>
    <sheet name="CF" sheetId="4" r:id="rId3"/>
    <sheet name="EQ" sheetId="3" r:id="rId4"/>
    <sheet name="Sheet1" sheetId="5" r:id="rId5"/>
  </sheets>
  <definedNames>
    <definedName name="_xlnm.Print_Area" localSheetId="1">BS!$A$1:$E$64</definedName>
    <definedName name="_xlnm.Print_Area" localSheetId="2">CF!$A$1:$F$71</definedName>
    <definedName name="_xlnm.Print_Area" localSheetId="0">IS!$A$1:$K$48</definedName>
  </definedNames>
  <calcPr calcId="152511"/>
</workbook>
</file>

<file path=xl/calcChain.xml><?xml version="1.0" encoding="utf-8"?>
<calcChain xmlns="http://schemas.openxmlformats.org/spreadsheetml/2006/main">
  <c r="H37" i="3" l="1"/>
  <c r="G37" i="3"/>
  <c r="F37" i="3"/>
  <c r="E37" i="3"/>
  <c r="D37" i="3"/>
  <c r="I35" i="3"/>
  <c r="I33" i="3"/>
  <c r="I31" i="3"/>
  <c r="I29" i="3"/>
  <c r="I27" i="3"/>
  <c r="I37" i="3" s="1"/>
  <c r="F66" i="4"/>
  <c r="F51" i="4"/>
  <c r="F42" i="4"/>
  <c r="F22" i="4"/>
  <c r="F29" i="4" s="1"/>
  <c r="F33" i="4" s="1"/>
  <c r="F53" i="4" s="1"/>
  <c r="F57" i="4" s="1"/>
  <c r="C59" i="2"/>
  <c r="K44" i="1"/>
  <c r="K21" i="1"/>
  <c r="K27" i="1" s="1"/>
  <c r="K31" i="1" s="1"/>
  <c r="G44" i="1"/>
  <c r="G21" i="1"/>
  <c r="G27" i="1" s="1"/>
  <c r="G31" i="1" s="1"/>
  <c r="K37" i="1" l="1"/>
  <c r="K35" i="1"/>
  <c r="K39" i="1" s="1"/>
  <c r="G35" i="1"/>
  <c r="G39" i="1" s="1"/>
  <c r="G37" i="1"/>
  <c r="I13" i="3" l="1"/>
  <c r="E53" i="2"/>
  <c r="E47" i="2"/>
  <c r="E55" i="2" s="1"/>
  <c r="E42" i="2"/>
  <c r="E59" i="2" s="1"/>
  <c r="E30" i="2"/>
  <c r="E23" i="2"/>
  <c r="E32" i="2" s="1"/>
  <c r="I44" i="1"/>
  <c r="I21" i="1"/>
  <c r="I27" i="1" s="1"/>
  <c r="I31" i="1" s="1"/>
  <c r="E57" i="2" l="1"/>
  <c r="I35" i="1"/>
  <c r="I39" i="1" s="1"/>
  <c r="I37" i="1"/>
  <c r="E44" i="1" l="1"/>
  <c r="D66" i="4" l="1"/>
  <c r="G23" i="3"/>
  <c r="D42" i="4"/>
  <c r="E21" i="1" l="1"/>
  <c r="E27" i="1" l="1"/>
  <c r="E31" i="1" l="1"/>
  <c r="D199" i="4"/>
  <c r="D198" i="4"/>
  <c r="D197" i="4"/>
  <c r="E35" i="1" l="1"/>
  <c r="E37" i="1"/>
  <c r="F23" i="3"/>
  <c r="F126" i="3" s="1"/>
  <c r="E23" i="3"/>
  <c r="E126" i="3" s="1"/>
  <c r="D23" i="3"/>
  <c r="D126" i="3" s="1"/>
  <c r="I21" i="3"/>
  <c r="I19" i="3"/>
  <c r="I17" i="3"/>
  <c r="H23" i="3"/>
  <c r="H126" i="3" s="1"/>
  <c r="I15" i="3"/>
  <c r="C47" i="2"/>
  <c r="I127" i="3"/>
  <c r="H127" i="3"/>
  <c r="C42" i="2"/>
  <c r="F127" i="3"/>
  <c r="E127" i="3"/>
  <c r="D127" i="3"/>
  <c r="C53" i="2"/>
  <c r="C23" i="2"/>
  <c r="C30" i="2"/>
  <c r="D55" i="4"/>
  <c r="D51" i="4"/>
  <c r="E39" i="1" l="1"/>
  <c r="E212" i="1"/>
  <c r="G212" i="1"/>
  <c r="G213" i="1"/>
  <c r="I213" i="1"/>
  <c r="I212" i="1"/>
  <c r="K212" i="1"/>
  <c r="K213" i="1"/>
  <c r="E387" i="2"/>
  <c r="C32" i="2"/>
  <c r="C55" i="2"/>
  <c r="C57" i="2" s="1"/>
  <c r="I129" i="3"/>
  <c r="D22" i="4"/>
  <c r="D29" i="4" s="1"/>
  <c r="D33" i="4" s="1"/>
  <c r="I23" i="3"/>
  <c r="D53" i="4" l="1"/>
  <c r="D57" i="4" s="1"/>
  <c r="D195" i="4" s="1"/>
  <c r="E213" i="1"/>
  <c r="I214" i="1"/>
  <c r="F194" i="4"/>
  <c r="K214" i="1"/>
  <c r="G215" i="1"/>
  <c r="C387" i="2"/>
  <c r="I128" i="3"/>
  <c r="I126" i="3"/>
  <c r="D194" i="4" l="1"/>
  <c r="K215" i="1"/>
  <c r="I215" i="1"/>
  <c r="C388" i="2"/>
  <c r="G214" i="1"/>
  <c r="E214" i="1"/>
  <c r="E215" i="1" l="1"/>
</calcChain>
</file>

<file path=xl/sharedStrings.xml><?xml version="1.0" encoding="utf-8"?>
<sst xmlns="http://schemas.openxmlformats.org/spreadsheetml/2006/main" count="178" uniqueCount="129">
  <si>
    <t>Property, plant and equipment</t>
  </si>
  <si>
    <t>Current assets</t>
  </si>
  <si>
    <t>Inventories</t>
  </si>
  <si>
    <t>Cash and cash equivalents</t>
  </si>
  <si>
    <t>Taxation</t>
  </si>
  <si>
    <t>RM'000</t>
  </si>
  <si>
    <t>Revenue</t>
  </si>
  <si>
    <t>Tax expense</t>
  </si>
  <si>
    <t>Total</t>
  </si>
  <si>
    <t>Retained</t>
  </si>
  <si>
    <t>Payables</t>
  </si>
  <si>
    <t>Receivables</t>
  </si>
  <si>
    <t>Short term borrowings</t>
  </si>
  <si>
    <t>(The figures have not been audited)</t>
  </si>
  <si>
    <t>Quarter</t>
  </si>
  <si>
    <t>Preceding Year</t>
  </si>
  <si>
    <t>Capital</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</si>
  <si>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</si>
  <si>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</si>
  <si>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</si>
  <si>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</si>
  <si>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</si>
  <si>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</si>
  <si>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</si>
  <si>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</si>
  <si>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</si>
  <si>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</si>
  <si>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</si>
  <si>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</si>
  <si>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</si>
  <si>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</si>
  <si>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</si>
  <si>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</si>
  <si>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</si>
  <si>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</si>
  <si>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</si>
  <si>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</si>
  <si>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</si>
  <si>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</si>
  <si>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</si>
  <si>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</si>
  <si>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</si>
  <si>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</si>
  <si>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</si>
  <si>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</si>
  <si>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</si>
  <si>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</si>
  <si>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</si>
  <si>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</si>
  <si>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</si>
  <si>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</si>
  <si>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</si>
  <si>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Basic earnings/(loss) per share (sen)</t>
  </si>
  <si>
    <t>To Date</t>
  </si>
  <si>
    <t>Year Ended</t>
  </si>
  <si>
    <t>Continuing Operations</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</si>
  <si>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</si>
  <si>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</si>
  <si>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</si>
  <si>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</si>
  <si>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</si>
  <si>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</si>
  <si>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</si>
  <si>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</si>
  <si>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</si>
  <si>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</si>
  <si>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</si>
  <si>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</si>
  <si>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</si>
  <si>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</si>
  <si>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</si>
  <si>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</si>
  <si>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</si>
  <si>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</si>
  <si>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</si>
  <si>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</si>
  <si>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</si>
  <si>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</si>
  <si>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</si>
  <si>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</si>
  <si>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</si>
  <si>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</si>
  <si>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</si>
  <si>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</si>
  <si>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</si>
  <si>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</si>
  <si>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</si>
  <si>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</si>
  <si>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</si>
  <si>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 xml:space="preserve"> Retained earnings</t>
  </si>
  <si>
    <t>Non-Distributable</t>
  </si>
  <si>
    <t>Distributable</t>
  </si>
  <si>
    <t>Equity attributable to equity holders of the parent/Total equity</t>
  </si>
  <si>
    <t>(Increase)/Decrease in working capital:</t>
  </si>
  <si>
    <t>CSC STEEL HOLDINGS BERHAD</t>
  </si>
  <si>
    <t>Depreciation</t>
  </si>
  <si>
    <t>Net Cash From/(Used In) Financing Activities</t>
  </si>
  <si>
    <t>Unit trust funds</t>
  </si>
  <si>
    <t>Profit/(loss) after tax from continuing operations</t>
  </si>
  <si>
    <t>CONDENSED CONSOLIDATED STATEMENT OF COMPREHENSIVE INCOME</t>
  </si>
  <si>
    <t>CONDENSED CONSOLIDATED  STATEMENT OF FINANCIAL POSITION</t>
  </si>
  <si>
    <t>CONDENSED CONSOLIDATED STATEMENT OF CASH FLOWS</t>
  </si>
  <si>
    <t>Purchase of treasury shares at cost</t>
  </si>
  <si>
    <t>Net increase/(decrease)  in cash and cash equivalents</t>
  </si>
  <si>
    <t>Dividend received from investment</t>
  </si>
  <si>
    <t>Earnings per share from continuing operations attributable to</t>
  </si>
  <si>
    <t xml:space="preserve">    equity holders of the parent:</t>
  </si>
  <si>
    <t>Acquisition of investment</t>
  </si>
  <si>
    <t>Fair Value</t>
  </si>
  <si>
    <t>Adjustment Reserve</t>
  </si>
  <si>
    <t xml:space="preserve"> Fair value adjustment reserve</t>
  </si>
  <si>
    <t>Share of profit/(loss) of associates</t>
  </si>
  <si>
    <t>Investment in associates</t>
  </si>
  <si>
    <t>Acquisition of investment in associates</t>
  </si>
  <si>
    <t>Balance as at 1 January 2014</t>
  </si>
  <si>
    <t>Total comprehensive income/(loss)</t>
  </si>
  <si>
    <t>Total comprehensive income/(loss) attributable to equity holders of the parent</t>
  </si>
  <si>
    <t>Other comprehensive income/(loss)</t>
  </si>
  <si>
    <t>Profit before tax/(loss)</t>
  </si>
  <si>
    <t>The condensed financial statements should be read in conjunction with the accompanying explanatory notes attached to the financial statements and the audited financial statements for the financial year ended 31 December 2014.</t>
  </si>
  <si>
    <t>Balance as at 1 January 2015</t>
  </si>
  <si>
    <t>Operating Profit/(Loss) Before Working Capital Changes</t>
  </si>
  <si>
    <t>Net Cash From/(Used In) Operating Activities</t>
  </si>
  <si>
    <t>Net Cash From/(Used In) Investing Activities</t>
  </si>
  <si>
    <t>FOR THE SECOND QUARTER ENDED 30 JUNE 2015</t>
  </si>
  <si>
    <t>AS AT 30 JUNE 2015</t>
  </si>
  <si>
    <t xml:space="preserve">  Less: 9,912,400 treasury shares at cost</t>
  </si>
  <si>
    <t>Balance as at 30 June 2014</t>
  </si>
  <si>
    <t>Balance as at 30 June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</si>
</sst>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_);\(0\)"/>
    <numFmt numFmtId="166" formatCode="0.00_);\(0.00\)"/>
    <numFmt numFmtId="167" formatCode="_(* #,##0.0000_);_(* \(#,##0.0000\);_(* &quot;-&quot;??_);_(@_)"/>
  </numFmts>
  <fonts count="13" x14ac:knownFonts="1">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8">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8">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39" fontId="6" fillId="0" borderId="0" xfId="0" applyNumberFormat="1" applyFont="1" applyFill="1"/>
    <xf numFmtId="167" fontId="6" fillId="0" borderId="0" xfId="1" applyNumberFormat="1" applyFont="1" applyFill="1" applyBorder="1"/>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164" fontId="6" fillId="0" borderId="5" xfId="1"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left" wrapText="1"/>
    </xf>
    <xf numFmtId="0" fontId="6" fillId="0" borderId="0" xfId="3" applyFont="1" applyFill="1" applyBorder="1" applyAlignment="1">
      <alignment horizontal="justify" wrapText="1"/>
    </xf>
    <xf numFmtId="0" fontId="0" fillId="0" borderId="0" xfId="0" applyAlignment="1">
      <alignment wrapText="1"/>
    </xf>
    <xf numFmtId="164" fontId="6" fillId="0" borderId="6" xfId="1" applyNumberFormat="1" applyFont="1" applyFill="1" applyBorder="1" applyAlignment="1">
      <alignment horizontal="center"/>
    </xf>
    <xf numFmtId="164" fontId="6" fillId="0" borderId="4" xfId="1" applyNumberFormat="1" applyFont="1" applyFill="1" applyBorder="1" applyAlignment="1">
      <alignment horizontal="center"/>
    </xf>
    <xf numFmtId="164" fontId="6" fillId="0" borderId="7" xfId="1" applyNumberFormat="1" applyFont="1" applyFill="1" applyBorder="1" applyAlignment="1">
      <alignment horizontal="center"/>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9"/>
  <sheetViews>
    <sheetView tabSelected="1" zoomScale="90" zoomScaleNormal="90" zoomScaleSheetLayoutView="80" workbookViewId="0">
      <selection activeCell="I44" sqref="I44"/>
    </sheetView>
  </sheetViews>
  <sheetFormatPr defaultColWidth="9.140625" defaultRowHeight="12.75" x14ac:dyDescent="0.2"/>
  <cols>
    <col min="1" max="1" width="3" style="3" customWidth="1"/>
    <col min="2" max="2" width="3.140625" style="3" customWidth="1"/>
    <col min="3" max="3" width="3.5703125" style="3" customWidth="1"/>
    <col min="4" max="4" width="50.5703125" style="3" customWidth="1"/>
    <col min="5" max="5" width="14.28515625" style="3" customWidth="1"/>
    <col min="6" max="6" width="2.42578125" style="3" customWidth="1"/>
    <col min="7" max="7" width="13.85546875" style="3" bestFit="1" customWidth="1"/>
    <col min="8" max="8" width="3.140625" style="3" customWidth="1"/>
    <col min="9" max="9" width="11.7109375" style="3" customWidth="1"/>
    <col min="10" max="10" width="2.28515625" style="3" customWidth="1"/>
    <col min="11" max="11" width="13.85546875" style="3" bestFit="1" customWidth="1"/>
    <col min="12" max="12" width="9.140625" style="3"/>
    <col min="13" max="13" width="15.140625" style="3" bestFit="1" customWidth="1"/>
    <col min="14" max="16" width="14.85546875" style="3" customWidth="1"/>
    <col min="17" max="17" width="9.140625" style="3"/>
    <col min="18" max="19" width="16.28515625" style="3" bestFit="1" customWidth="1"/>
    <col min="20" max="20" width="11.7109375" style="3" bestFit="1" customWidth="1"/>
    <col min="21" max="21" width="10.5703125" style="3" bestFit="1" customWidth="1"/>
    <col min="22" max="22" width="18" style="3" bestFit="1" customWidth="1"/>
    <col min="23" max="23" width="12.85546875" style="3" customWidth="1"/>
    <col min="24" max="24" width="18" style="3" bestFit="1" customWidth="1"/>
    <col min="25" max="25" width="16.7109375" style="3" customWidth="1"/>
    <col min="26" max="16384" width="9.140625" style="3"/>
  </cols>
  <sheetData>
    <row r="1" spans="1:13" x14ac:dyDescent="0.2">
      <c r="A1" s="2" t="s">
        <v>94</v>
      </c>
    </row>
    <row r="2" spans="1:13" x14ac:dyDescent="0.2">
      <c r="A2" s="4" t="s">
        <v>36</v>
      </c>
      <c r="B2" s="5"/>
      <c r="C2" s="6"/>
      <c r="D2" s="6"/>
      <c r="E2" s="6"/>
      <c r="F2" s="6"/>
      <c r="G2" s="6"/>
      <c r="H2" s="6"/>
      <c r="I2" s="7"/>
      <c r="J2" s="8"/>
      <c r="K2" s="7"/>
    </row>
    <row r="3" spans="1:13" x14ac:dyDescent="0.2">
      <c r="B3" s="10"/>
      <c r="C3" s="6"/>
      <c r="D3" s="6"/>
      <c r="E3" s="6"/>
      <c r="F3" s="6"/>
      <c r="G3" s="6"/>
      <c r="H3" s="6"/>
      <c r="I3" s="7"/>
      <c r="J3" s="8"/>
      <c r="K3" s="7"/>
    </row>
    <row r="4" spans="1:13" x14ac:dyDescent="0.2">
      <c r="A4" s="34"/>
      <c r="B4" s="10"/>
      <c r="C4" s="6"/>
      <c r="D4" s="6"/>
      <c r="E4" s="6"/>
      <c r="F4" s="6"/>
      <c r="G4" s="6"/>
      <c r="H4" s="6"/>
      <c r="I4" s="7"/>
      <c r="J4" s="8"/>
      <c r="K4" s="7"/>
    </row>
    <row r="5" spans="1:13" x14ac:dyDescent="0.2">
      <c r="A5" s="14" t="s">
        <v>99</v>
      </c>
      <c r="B5" s="10"/>
      <c r="C5" s="6"/>
      <c r="D5" s="6"/>
      <c r="E5" s="6"/>
      <c r="F5" s="6"/>
      <c r="G5" s="6"/>
      <c r="H5" s="6"/>
      <c r="I5" s="7"/>
      <c r="J5" s="8"/>
      <c r="K5" s="7"/>
    </row>
    <row r="6" spans="1:13" x14ac:dyDescent="0.2">
      <c r="A6" s="14" t="s">
        <v>124</v>
      </c>
      <c r="B6" s="10"/>
      <c r="C6" s="6"/>
      <c r="D6" s="6"/>
      <c r="E6" s="6"/>
      <c r="F6" s="6"/>
      <c r="G6" s="6"/>
      <c r="H6" s="6"/>
      <c r="I6" s="7"/>
      <c r="J6" s="8"/>
      <c r="K6" s="7"/>
    </row>
    <row r="7" spans="1:13" x14ac:dyDescent="0.2">
      <c r="A7" s="14" t="s">
        <v>13</v>
      </c>
      <c r="B7" s="10"/>
      <c r="C7" s="6"/>
      <c r="D7" s="6"/>
      <c r="E7" s="6"/>
      <c r="F7" s="6"/>
      <c r="G7" s="6"/>
      <c r="H7" s="6"/>
      <c r="I7" s="7"/>
      <c r="J7" s="8"/>
      <c r="K7" s="7"/>
    </row>
    <row r="8" spans="1:13" x14ac:dyDescent="0.2">
      <c r="A8" s="6"/>
      <c r="B8" s="10"/>
      <c r="C8" s="6"/>
      <c r="D8" s="6"/>
      <c r="E8" s="6"/>
      <c r="F8" s="6"/>
      <c r="G8" s="6"/>
      <c r="H8" s="6"/>
      <c r="I8" s="7"/>
      <c r="J8" s="8"/>
      <c r="K8" s="7"/>
    </row>
    <row r="9" spans="1:13" x14ac:dyDescent="0.2">
      <c r="A9" s="37"/>
      <c r="B9" s="8"/>
      <c r="C9" s="8"/>
      <c r="D9" s="8"/>
      <c r="E9" s="65" t="s">
        <v>38</v>
      </c>
      <c r="F9" s="65"/>
      <c r="G9" s="65"/>
      <c r="H9" s="66"/>
      <c r="I9" s="79" t="s">
        <v>39</v>
      </c>
      <c r="J9" s="80"/>
      <c r="K9" s="80"/>
    </row>
    <row r="10" spans="1:13" x14ac:dyDescent="0.2">
      <c r="A10" s="37"/>
      <c r="B10" s="8"/>
      <c r="C10" s="8"/>
      <c r="D10" s="8"/>
      <c r="E10" s="9" t="s">
        <v>46</v>
      </c>
      <c r="F10" s="9"/>
      <c r="G10" s="67" t="s">
        <v>15</v>
      </c>
      <c r="H10" s="67"/>
      <c r="I10" s="67" t="s">
        <v>46</v>
      </c>
      <c r="J10" s="37"/>
      <c r="K10" s="67" t="s">
        <v>15</v>
      </c>
    </row>
    <row r="11" spans="1:13" x14ac:dyDescent="0.2">
      <c r="A11" s="6"/>
      <c r="B11" s="68"/>
      <c r="C11" s="68"/>
      <c r="D11" s="68"/>
      <c r="E11" s="6" t="s">
        <v>43</v>
      </c>
      <c r="F11" s="6"/>
      <c r="G11" s="6" t="s">
        <v>47</v>
      </c>
      <c r="H11" s="67"/>
      <c r="I11" s="67" t="s">
        <v>43</v>
      </c>
      <c r="J11" s="6"/>
      <c r="K11" s="67" t="s">
        <v>47</v>
      </c>
    </row>
    <row r="12" spans="1:13" x14ac:dyDescent="0.2">
      <c r="A12" s="37"/>
      <c r="B12" s="8"/>
      <c r="C12" s="8"/>
      <c r="D12" s="8"/>
      <c r="E12" s="6" t="s">
        <v>14</v>
      </c>
      <c r="F12" s="6"/>
      <c r="G12" s="6" t="s">
        <v>14</v>
      </c>
      <c r="H12" s="6"/>
      <c r="I12" s="6" t="s">
        <v>53</v>
      </c>
      <c r="J12" s="37"/>
      <c r="K12" s="6" t="s">
        <v>48</v>
      </c>
    </row>
    <row r="13" spans="1:13" x14ac:dyDescent="0.2">
      <c r="A13" s="37"/>
      <c r="B13" s="8"/>
      <c r="C13" s="8"/>
      <c r="D13" s="8"/>
      <c r="E13" s="18">
        <v>42185</v>
      </c>
      <c r="F13" s="18"/>
      <c r="G13" s="18">
        <v>41820</v>
      </c>
      <c r="H13" s="18"/>
      <c r="I13" s="18">
        <v>42185</v>
      </c>
      <c r="J13" s="18"/>
      <c r="K13" s="18">
        <v>41820</v>
      </c>
    </row>
    <row r="14" spans="1:13" x14ac:dyDescent="0.2">
      <c r="A14" s="37"/>
      <c r="B14" s="8"/>
      <c r="C14" s="8"/>
      <c r="D14" s="8"/>
      <c r="E14" s="6" t="s">
        <v>5</v>
      </c>
      <c r="F14" s="6"/>
      <c r="G14" s="6" t="s">
        <v>5</v>
      </c>
      <c r="H14" s="6"/>
      <c r="I14" s="6" t="s">
        <v>5</v>
      </c>
      <c r="J14" s="37"/>
      <c r="K14" s="6" t="s">
        <v>5</v>
      </c>
    </row>
    <row r="15" spans="1:13" x14ac:dyDescent="0.2">
      <c r="A15" s="37" t="s">
        <v>55</v>
      </c>
      <c r="B15" s="8"/>
      <c r="C15" s="8"/>
      <c r="D15" s="8"/>
      <c r="E15" s="6"/>
      <c r="F15" s="6"/>
      <c r="G15" s="6"/>
      <c r="H15" s="6"/>
      <c r="I15" s="6"/>
      <c r="J15" s="37"/>
      <c r="K15" s="6"/>
    </row>
    <row r="16" spans="1:13" ht="13.5" thickBot="1" x14ac:dyDescent="0.25">
      <c r="A16" s="8" t="s">
        <v>6</v>
      </c>
      <c r="B16" s="69"/>
      <c r="D16" s="8"/>
      <c r="E16" s="53">
        <v>258327</v>
      </c>
      <c r="F16" s="36"/>
      <c r="G16" s="53">
        <v>263217</v>
      </c>
      <c r="H16" s="36"/>
      <c r="I16" s="53">
        <v>552704</v>
      </c>
      <c r="J16" s="36"/>
      <c r="K16" s="53">
        <v>532594</v>
      </c>
      <c r="M16" s="45"/>
    </row>
    <row r="17" spans="1:13" ht="13.5" thickTop="1" x14ac:dyDescent="0.2">
      <c r="A17" s="8"/>
      <c r="B17" s="69"/>
      <c r="D17" s="8"/>
      <c r="E17" s="36"/>
      <c r="F17" s="36"/>
      <c r="G17" s="36"/>
      <c r="H17" s="36"/>
      <c r="I17" s="36"/>
      <c r="J17" s="36"/>
      <c r="K17" s="36"/>
      <c r="M17" s="45"/>
    </row>
    <row r="18" spans="1:13" x14ac:dyDescent="0.2">
      <c r="A18" s="8" t="s">
        <v>85</v>
      </c>
      <c r="B18" s="8"/>
      <c r="D18" s="8"/>
      <c r="E18" s="36">
        <v>21155</v>
      </c>
      <c r="F18" s="36"/>
      <c r="G18" s="36">
        <v>-2648</v>
      </c>
      <c r="H18" s="36"/>
      <c r="I18" s="36">
        <v>36282</v>
      </c>
      <c r="J18" s="36"/>
      <c r="K18" s="36">
        <v>5106</v>
      </c>
      <c r="M18" s="45"/>
    </row>
    <row r="19" spans="1:13" x14ac:dyDescent="0.2">
      <c r="A19" s="8" t="s">
        <v>95</v>
      </c>
      <c r="B19" s="8"/>
      <c r="D19" s="8"/>
      <c r="E19" s="36">
        <v>-8736</v>
      </c>
      <c r="F19" s="36"/>
      <c r="G19" s="36">
        <v>-10068</v>
      </c>
      <c r="H19" s="36"/>
      <c r="I19" s="36">
        <v>-17774</v>
      </c>
      <c r="J19" s="36"/>
      <c r="K19" s="36">
        <v>-20012</v>
      </c>
      <c r="M19" s="45"/>
    </row>
    <row r="20" spans="1:13" x14ac:dyDescent="0.2">
      <c r="A20" s="8"/>
      <c r="B20" s="8"/>
      <c r="D20" s="8"/>
      <c r="E20" s="24"/>
      <c r="F20" s="36"/>
      <c r="G20" s="24"/>
      <c r="H20" s="36"/>
      <c r="I20" s="24"/>
      <c r="J20" s="36"/>
      <c r="K20" s="24"/>
      <c r="M20" s="45"/>
    </row>
    <row r="21" spans="1:13" x14ac:dyDescent="0.2">
      <c r="A21" s="8" t="s">
        <v>50</v>
      </c>
      <c r="B21" s="8"/>
      <c r="D21" s="8"/>
      <c r="E21" s="36">
        <f>SUM(E18:E19)</f>
        <v>12419</v>
      </c>
      <c r="F21" s="36"/>
      <c r="G21" s="36">
        <f>SUM(G18:G19)</f>
        <v>-12716</v>
      </c>
      <c r="H21" s="36"/>
      <c r="I21" s="36">
        <f>SUM(I18:I19)</f>
        <v>18508</v>
      </c>
      <c r="J21" s="36"/>
      <c r="K21" s="36">
        <f>SUM(K18:K19)</f>
        <v>-14906</v>
      </c>
      <c r="M21" s="45"/>
    </row>
    <row r="22" spans="1:13" x14ac:dyDescent="0.2">
      <c r="A22" s="8"/>
      <c r="B22" s="8"/>
      <c r="D22" s="8"/>
      <c r="E22" s="36"/>
      <c r="F22" s="36"/>
      <c r="G22" s="36"/>
      <c r="H22" s="36"/>
      <c r="I22" s="36"/>
      <c r="J22" s="36"/>
      <c r="K22" s="36"/>
      <c r="M22" s="45"/>
    </row>
    <row r="23" spans="1:13" x14ac:dyDescent="0.2">
      <c r="A23" s="8" t="s">
        <v>21</v>
      </c>
      <c r="B23" s="69"/>
      <c r="D23" s="8"/>
      <c r="E23" s="36">
        <v>0</v>
      </c>
      <c r="F23" s="36"/>
      <c r="G23" s="36">
        <v>0</v>
      </c>
      <c r="H23" s="36"/>
      <c r="I23" s="36">
        <v>0</v>
      </c>
      <c r="J23" s="36"/>
      <c r="K23" s="36">
        <v>0</v>
      </c>
      <c r="M23" s="45"/>
    </row>
    <row r="24" spans="1:13" x14ac:dyDescent="0.2">
      <c r="A24" s="8" t="s">
        <v>22</v>
      </c>
      <c r="B24" s="69"/>
      <c r="D24" s="8"/>
      <c r="E24" s="36">
        <v>1740</v>
      </c>
      <c r="F24" s="36"/>
      <c r="G24" s="36">
        <v>1652</v>
      </c>
      <c r="H24" s="36"/>
      <c r="I24" s="36">
        <v>3506</v>
      </c>
      <c r="J24" s="36"/>
      <c r="K24" s="36">
        <v>3481</v>
      </c>
      <c r="M24" s="45"/>
    </row>
    <row r="25" spans="1:13" x14ac:dyDescent="0.2">
      <c r="A25" s="8" t="s">
        <v>111</v>
      </c>
      <c r="B25" s="69"/>
      <c r="D25" s="8"/>
      <c r="E25" s="36">
        <v>-370</v>
      </c>
      <c r="F25" s="36"/>
      <c r="G25" s="36">
        <v>-116</v>
      </c>
      <c r="H25" s="36"/>
      <c r="I25" s="36">
        <v>-928</v>
      </c>
      <c r="J25" s="36"/>
      <c r="K25" s="36">
        <v>-243</v>
      </c>
      <c r="M25" s="45"/>
    </row>
    <row r="26" spans="1:13" x14ac:dyDescent="0.2">
      <c r="A26" s="8"/>
      <c r="B26" s="8"/>
      <c r="D26" s="8"/>
      <c r="E26" s="24"/>
      <c r="F26" s="36"/>
      <c r="G26" s="24"/>
      <c r="H26" s="36"/>
      <c r="I26" s="24"/>
      <c r="J26" s="36"/>
      <c r="K26" s="24"/>
      <c r="M26" s="45"/>
    </row>
    <row r="27" spans="1:13" x14ac:dyDescent="0.2">
      <c r="A27" s="8" t="s">
        <v>51</v>
      </c>
      <c r="B27" s="69"/>
      <c r="D27" s="8"/>
      <c r="E27" s="36">
        <f>SUM(E21:E26)</f>
        <v>13789</v>
      </c>
      <c r="F27" s="36"/>
      <c r="G27" s="36">
        <f>SUM(G21:G26)</f>
        <v>-11180</v>
      </c>
      <c r="H27" s="36"/>
      <c r="I27" s="36">
        <f>SUM(I21:I26)</f>
        <v>21086</v>
      </c>
      <c r="J27" s="36"/>
      <c r="K27" s="36">
        <f>SUM(K21:K26)</f>
        <v>-11668</v>
      </c>
      <c r="M27" s="45"/>
    </row>
    <row r="28" spans="1:13" x14ac:dyDescent="0.2">
      <c r="A28" s="8"/>
      <c r="B28" s="8"/>
      <c r="D28" s="8"/>
      <c r="E28" s="36"/>
      <c r="F28" s="36"/>
      <c r="G28" s="36"/>
      <c r="H28" s="36"/>
      <c r="I28" s="36"/>
      <c r="J28" s="36"/>
      <c r="K28" s="36"/>
      <c r="M28" s="45"/>
    </row>
    <row r="29" spans="1:13" x14ac:dyDescent="0.2">
      <c r="A29" s="8" t="s">
        <v>7</v>
      </c>
      <c r="B29" s="69"/>
      <c r="D29" s="8"/>
      <c r="E29" s="36">
        <v>-3341</v>
      </c>
      <c r="F29" s="36"/>
      <c r="G29" s="36">
        <v>2422</v>
      </c>
      <c r="H29" s="70"/>
      <c r="I29" s="36">
        <v>-5224</v>
      </c>
      <c r="J29" s="36"/>
      <c r="K29" s="36">
        <v>2537</v>
      </c>
      <c r="M29" s="45"/>
    </row>
    <row r="30" spans="1:13" x14ac:dyDescent="0.2">
      <c r="A30" s="8"/>
      <c r="B30" s="8"/>
      <c r="D30" s="8"/>
      <c r="E30" s="24"/>
      <c r="F30" s="36"/>
      <c r="G30" s="24"/>
      <c r="H30" s="36"/>
      <c r="I30" s="24"/>
      <c r="J30" s="36"/>
      <c r="K30" s="24"/>
      <c r="M30" s="45"/>
    </row>
    <row r="31" spans="1:13" x14ac:dyDescent="0.2">
      <c r="A31" s="71" t="s">
        <v>98</v>
      </c>
      <c r="B31" s="69"/>
      <c r="D31" s="8"/>
      <c r="E31" s="36">
        <f>SUM(E27:E30)</f>
        <v>10448</v>
      </c>
      <c r="F31" s="36"/>
      <c r="G31" s="36">
        <f>SUM(G27:G30)</f>
        <v>-8758</v>
      </c>
      <c r="H31" s="36"/>
      <c r="I31" s="36">
        <f>SUM(I27:I30)</f>
        <v>15862</v>
      </c>
      <c r="J31" s="36"/>
      <c r="K31" s="36">
        <f>SUM(K27:K30)</f>
        <v>-9131</v>
      </c>
      <c r="M31" s="45"/>
    </row>
    <row r="32" spans="1:13" x14ac:dyDescent="0.2">
      <c r="A32" s="71"/>
      <c r="B32" s="69"/>
      <c r="D32" s="8"/>
      <c r="E32" s="36"/>
      <c r="F32" s="36"/>
      <c r="G32" s="36"/>
      <c r="H32" s="36"/>
      <c r="I32" s="36"/>
      <c r="J32" s="36"/>
      <c r="K32" s="36"/>
      <c r="M32" s="45"/>
    </row>
    <row r="33" spans="1:13" x14ac:dyDescent="0.2">
      <c r="A33" s="71" t="s">
        <v>117</v>
      </c>
      <c r="B33" s="69"/>
      <c r="D33" s="8"/>
      <c r="E33" s="36">
        <v>-54</v>
      </c>
      <c r="F33" s="36"/>
      <c r="G33" s="36">
        <v>533</v>
      </c>
      <c r="H33" s="36"/>
      <c r="I33" s="36">
        <v>106</v>
      </c>
      <c r="J33" s="36"/>
      <c r="K33" s="36">
        <v>818</v>
      </c>
      <c r="M33" s="45"/>
    </row>
    <row r="34" spans="1:13" x14ac:dyDescent="0.2">
      <c r="A34" s="8"/>
      <c r="B34" s="69"/>
      <c r="D34" s="8"/>
      <c r="E34" s="36"/>
      <c r="F34" s="36"/>
      <c r="G34" s="36"/>
      <c r="H34" s="36"/>
      <c r="I34" s="36"/>
      <c r="J34" s="36"/>
      <c r="K34" s="36"/>
      <c r="M34" s="45"/>
    </row>
    <row r="35" spans="1:13" ht="13.5" thickBot="1" x14ac:dyDescent="0.25">
      <c r="A35" s="8" t="s">
        <v>115</v>
      </c>
      <c r="B35" s="69"/>
      <c r="D35" s="8"/>
      <c r="E35" s="43">
        <f>SUM(E31:E34)</f>
        <v>10394</v>
      </c>
      <c r="F35" s="36"/>
      <c r="G35" s="43">
        <f>SUM(G31:G34)</f>
        <v>-8225</v>
      </c>
      <c r="H35" s="36"/>
      <c r="I35" s="43">
        <f>SUM(I31:I34)</f>
        <v>15968</v>
      </c>
      <c r="J35" s="36"/>
      <c r="K35" s="43">
        <f>SUM(K31:K34)</f>
        <v>-8313</v>
      </c>
      <c r="M35" s="45"/>
    </row>
    <row r="36" spans="1:13" ht="13.5" thickTop="1" x14ac:dyDescent="0.2">
      <c r="A36" s="8"/>
      <c r="B36" s="69"/>
      <c r="D36" s="8"/>
      <c r="E36" s="36"/>
      <c r="F36" s="36"/>
      <c r="G36" s="36"/>
      <c r="H36" s="36"/>
      <c r="I36" s="36"/>
      <c r="J36" s="36"/>
      <c r="K36" s="36"/>
      <c r="M36" s="45"/>
    </row>
    <row r="37" spans="1:13" ht="13.5" thickBot="1" x14ac:dyDescent="0.25">
      <c r="A37" s="8" t="s">
        <v>58</v>
      </c>
      <c r="B37" s="69"/>
      <c r="D37" s="8"/>
      <c r="E37" s="53">
        <f>E31</f>
        <v>10448</v>
      </c>
      <c r="F37" s="36"/>
      <c r="G37" s="53">
        <f>G31</f>
        <v>-8758</v>
      </c>
      <c r="H37" s="36"/>
      <c r="I37" s="53">
        <f>I31</f>
        <v>15862</v>
      </c>
      <c r="J37" s="36"/>
      <c r="K37" s="53">
        <f>K31</f>
        <v>-9131</v>
      </c>
      <c r="M37" s="45"/>
    </row>
    <row r="38" spans="1:13" ht="13.5" thickTop="1" x14ac:dyDescent="0.2">
      <c r="A38" s="8"/>
      <c r="B38" s="69"/>
      <c r="D38" s="8"/>
      <c r="E38" s="36"/>
      <c r="F38" s="36"/>
      <c r="G38" s="36"/>
      <c r="H38" s="36"/>
      <c r="I38" s="36"/>
      <c r="J38" s="36"/>
      <c r="K38" s="36"/>
      <c r="M38" s="45"/>
    </row>
    <row r="39" spans="1:13" ht="13.5" thickBot="1" x14ac:dyDescent="0.25">
      <c r="A39" s="8" t="s">
        <v>116</v>
      </c>
      <c r="B39" s="69"/>
      <c r="D39" s="8"/>
      <c r="E39" s="53">
        <f>E35</f>
        <v>10394</v>
      </c>
      <c r="F39" s="36"/>
      <c r="G39" s="53">
        <f>G35</f>
        <v>-8225</v>
      </c>
      <c r="H39" s="36"/>
      <c r="I39" s="53">
        <f>I35</f>
        <v>15968</v>
      </c>
      <c r="J39" s="36"/>
      <c r="K39" s="53">
        <f>K35</f>
        <v>-8313</v>
      </c>
      <c r="M39" s="45"/>
    </row>
    <row r="40" spans="1:13" ht="13.5" thickTop="1" x14ac:dyDescent="0.2">
      <c r="A40" s="8"/>
      <c r="B40" s="69"/>
      <c r="D40" s="8"/>
      <c r="E40" s="36"/>
      <c r="F40" s="36"/>
      <c r="G40" s="36"/>
      <c r="H40" s="36"/>
      <c r="I40" s="36"/>
      <c r="J40" s="36"/>
      <c r="K40" s="36"/>
      <c r="M40" s="45"/>
    </row>
    <row r="41" spans="1:13" x14ac:dyDescent="0.2">
      <c r="A41" s="37" t="s">
        <v>105</v>
      </c>
      <c r="B41" s="69"/>
      <c r="D41" s="8"/>
      <c r="E41" s="36"/>
      <c r="F41" s="36"/>
      <c r="G41" s="36"/>
      <c r="H41" s="36"/>
      <c r="I41" s="36"/>
      <c r="J41" s="36"/>
      <c r="K41" s="36"/>
      <c r="M41" s="45"/>
    </row>
    <row r="42" spans="1:13" x14ac:dyDescent="0.2">
      <c r="A42" s="37" t="s">
        <v>106</v>
      </c>
      <c r="B42" s="69"/>
      <c r="D42" s="8"/>
      <c r="E42" s="36"/>
      <c r="F42" s="36"/>
      <c r="G42" s="36"/>
      <c r="H42" s="36"/>
      <c r="I42" s="36"/>
      <c r="J42" s="36"/>
      <c r="K42" s="36"/>
      <c r="M42" s="45"/>
    </row>
    <row r="43" spans="1:13" x14ac:dyDescent="0.2">
      <c r="A43" s="71" t="s">
        <v>52</v>
      </c>
      <c r="B43" s="69"/>
      <c r="D43" s="8"/>
      <c r="E43" s="72">
        <v>2.82</v>
      </c>
      <c r="F43" s="72"/>
      <c r="G43" s="72">
        <v>-2.35</v>
      </c>
      <c r="H43" s="72"/>
      <c r="I43" s="72">
        <v>4.2699999999999996</v>
      </c>
      <c r="J43" s="72"/>
      <c r="K43" s="72">
        <v>-2.46</v>
      </c>
      <c r="M43" s="45"/>
    </row>
    <row r="44" spans="1:13" x14ac:dyDescent="0.2">
      <c r="A44" s="71" t="s">
        <v>56</v>
      </c>
      <c r="B44" s="69"/>
      <c r="D44" s="8"/>
      <c r="E44" s="72">
        <f>E43</f>
        <v>2.82</v>
      </c>
      <c r="F44" s="72"/>
      <c r="G44" s="72">
        <f>G43</f>
        <v>-2.35</v>
      </c>
      <c r="H44" s="72"/>
      <c r="I44" s="72">
        <f>I43</f>
        <v>4.2699999999999996</v>
      </c>
      <c r="J44" s="72"/>
      <c r="K44" s="72">
        <f>K43</f>
        <v>-2.46</v>
      </c>
      <c r="M44" s="45"/>
    </row>
    <row r="45" spans="1:13" x14ac:dyDescent="0.2">
      <c r="A45" s="37"/>
      <c r="B45" s="8"/>
      <c r="C45" s="8"/>
      <c r="D45" s="8"/>
      <c r="E45" s="75"/>
      <c r="F45" s="36"/>
      <c r="G45" s="75"/>
      <c r="H45" s="36"/>
      <c r="I45" s="75"/>
      <c r="J45" s="36"/>
      <c r="K45" s="75"/>
      <c r="M45" s="45"/>
    </row>
    <row r="46" spans="1:13" x14ac:dyDescent="0.2">
      <c r="A46" s="33" t="s">
        <v>17</v>
      </c>
      <c r="E46" s="73"/>
    </row>
    <row r="47" spans="1:13" x14ac:dyDescent="0.2">
      <c r="A47" s="37"/>
    </row>
    <row r="48" spans="1:13" ht="30" customHeight="1" x14ac:dyDescent="0.2">
      <c r="A48" s="81" t="s">
        <v>119</v>
      </c>
      <c r="B48" s="81"/>
      <c r="C48" s="81"/>
      <c r="D48" s="81"/>
      <c r="E48" s="81"/>
      <c r="F48" s="81"/>
      <c r="G48" s="81"/>
      <c r="H48" s="81"/>
      <c r="I48" s="81"/>
      <c r="J48" s="81"/>
      <c r="K48" s="81"/>
    </row>
    <row r="52" spans="21:25" x14ac:dyDescent="0.2">
      <c r="U52" s="74"/>
      <c r="V52" s="74"/>
      <c r="W52" s="74"/>
      <c r="X52" s="74"/>
      <c r="Y52" s="74"/>
    </row>
    <row r="53" spans="21:25" x14ac:dyDescent="0.2">
      <c r="U53" s="74"/>
      <c r="V53" s="74"/>
      <c r="W53" s="74"/>
      <c r="X53" s="74"/>
      <c r="Y53" s="74"/>
    </row>
    <row r="54" spans="21:25" x14ac:dyDescent="0.2">
      <c r="U54" s="74"/>
      <c r="V54" s="74"/>
      <c r="W54" s="74"/>
      <c r="X54" s="74"/>
      <c r="Y54" s="74"/>
    </row>
    <row r="55" spans="21:25" x14ac:dyDescent="0.2">
      <c r="U55" s="74"/>
      <c r="V55" s="74"/>
      <c r="W55" s="74"/>
      <c r="X55" s="74"/>
      <c r="Y55" s="74"/>
    </row>
    <row r="56" spans="21:25" x14ac:dyDescent="0.2">
      <c r="U56" s="74"/>
      <c r="V56" s="74"/>
      <c r="W56" s="74"/>
      <c r="X56" s="74"/>
      <c r="Y56" s="74"/>
    </row>
    <row r="57" spans="21:25" x14ac:dyDescent="0.2">
      <c r="U57" s="74"/>
      <c r="V57" s="74"/>
      <c r="W57" s="74"/>
      <c r="X57" s="74"/>
      <c r="Y57" s="74"/>
    </row>
    <row r="58" spans="21:25" x14ac:dyDescent="0.2">
      <c r="U58" s="74"/>
      <c r="V58" s="74"/>
      <c r="W58" s="74"/>
      <c r="X58" s="74"/>
      <c r="Y58" s="74"/>
    </row>
    <row r="59" spans="21:25" x14ac:dyDescent="0.2">
      <c r="U59" s="74"/>
      <c r="V59" s="74"/>
      <c r="W59" s="74"/>
      <c r="X59" s="74"/>
      <c r="Y59" s="74"/>
    </row>
    <row r="60" spans="21:25" x14ac:dyDescent="0.2">
      <c r="U60" s="74"/>
      <c r="V60" s="74"/>
      <c r="W60" s="74"/>
      <c r="X60" s="74"/>
      <c r="Y60" s="74"/>
    </row>
    <row r="61" spans="21:25" x14ac:dyDescent="0.2">
      <c r="U61" s="74"/>
      <c r="V61" s="74"/>
      <c r="W61" s="74"/>
      <c r="X61" s="74"/>
      <c r="Y61" s="74"/>
    </row>
    <row r="62" spans="21:25" x14ac:dyDescent="0.2">
      <c r="U62" s="74"/>
      <c r="V62" s="74"/>
      <c r="W62" s="74"/>
      <c r="X62" s="74"/>
      <c r="Y62" s="74"/>
    </row>
    <row r="63" spans="21:25" x14ac:dyDescent="0.2">
      <c r="U63" s="74"/>
      <c r="V63" s="74"/>
      <c r="W63" s="74"/>
      <c r="X63" s="74"/>
      <c r="Y63" s="74"/>
    </row>
    <row r="64" spans="21:25" x14ac:dyDescent="0.2">
      <c r="U64" s="74"/>
      <c r="V64" s="74"/>
      <c r="W64" s="74"/>
      <c r="X64" s="74"/>
      <c r="Y64" s="74"/>
    </row>
    <row r="65" spans="21:25" x14ac:dyDescent="0.2">
      <c r="U65" s="74"/>
      <c r="V65" s="74"/>
      <c r="W65" s="74"/>
      <c r="X65" s="74"/>
      <c r="Y65" s="74"/>
    </row>
    <row r="66" spans="21:25" x14ac:dyDescent="0.2">
      <c r="U66" s="74"/>
      <c r="V66" s="74"/>
      <c r="W66" s="74"/>
      <c r="X66" s="74"/>
      <c r="Y66" s="74"/>
    </row>
    <row r="67" spans="21:25" x14ac:dyDescent="0.2">
      <c r="U67" s="74"/>
      <c r="V67" s="74"/>
      <c r="W67" s="74"/>
      <c r="X67" s="74"/>
      <c r="Y67" s="74"/>
    </row>
    <row r="68" spans="21:25" x14ac:dyDescent="0.2">
      <c r="U68" s="74"/>
      <c r="V68" s="74"/>
      <c r="W68" s="74"/>
      <c r="X68" s="74"/>
      <c r="Y68" s="74"/>
    </row>
    <row r="69" spans="21:25" x14ac:dyDescent="0.2">
      <c r="U69" s="74"/>
      <c r="V69" s="74"/>
      <c r="W69" s="74"/>
      <c r="X69" s="74"/>
      <c r="Y69" s="74"/>
    </row>
    <row r="70" spans="21:25" x14ac:dyDescent="0.2">
      <c r="U70" s="74"/>
      <c r="V70" s="74"/>
      <c r="W70" s="74"/>
      <c r="X70" s="74"/>
      <c r="Y70" s="74"/>
    </row>
    <row r="71" spans="21:25" x14ac:dyDescent="0.2">
      <c r="U71" s="74"/>
      <c r="V71" s="74"/>
      <c r="W71" s="74"/>
      <c r="X71" s="74"/>
      <c r="Y71" s="74"/>
    </row>
    <row r="72" spans="21:25" x14ac:dyDescent="0.2">
      <c r="U72" s="74"/>
      <c r="V72" s="74"/>
      <c r="W72" s="74"/>
      <c r="X72" s="74"/>
      <c r="Y72" s="74"/>
    </row>
    <row r="73" spans="21:25" x14ac:dyDescent="0.2">
      <c r="U73" s="74"/>
      <c r="V73" s="74"/>
      <c r="W73" s="74"/>
      <c r="X73" s="74"/>
      <c r="Y73" s="74"/>
    </row>
    <row r="74" spans="21:25" x14ac:dyDescent="0.2">
      <c r="U74" s="74"/>
      <c r="V74" s="74"/>
      <c r="W74" s="74"/>
      <c r="X74" s="74"/>
      <c r="Y74" s="74"/>
    </row>
    <row r="75" spans="21:25" x14ac:dyDescent="0.2">
      <c r="U75" s="74"/>
      <c r="V75" s="74"/>
      <c r="W75" s="74"/>
      <c r="X75" s="74"/>
      <c r="Y75" s="74"/>
    </row>
    <row r="76" spans="21:25" x14ac:dyDescent="0.2">
      <c r="U76" s="74"/>
      <c r="V76" s="74"/>
      <c r="W76" s="74"/>
      <c r="X76" s="74"/>
      <c r="Y76" s="74"/>
    </row>
    <row r="77" spans="21:25" x14ac:dyDescent="0.2">
      <c r="U77" s="74"/>
      <c r="V77" s="74"/>
      <c r="W77" s="74"/>
      <c r="X77" s="74"/>
      <c r="Y77" s="74"/>
    </row>
    <row r="78" spans="21:25" x14ac:dyDescent="0.2">
      <c r="U78" s="74"/>
      <c r="V78" s="74"/>
      <c r="W78" s="74"/>
      <c r="X78" s="74"/>
      <c r="Y78" s="74"/>
    </row>
    <row r="79" spans="21:25" x14ac:dyDescent="0.2">
      <c r="U79" s="74"/>
      <c r="V79" s="74"/>
      <c r="W79" s="74"/>
      <c r="X79" s="74"/>
      <c r="Y79" s="74"/>
    </row>
    <row r="80" spans="21:25" x14ac:dyDescent="0.2">
      <c r="U80" s="74"/>
      <c r="V80" s="74"/>
      <c r="W80" s="74"/>
      <c r="X80" s="74"/>
      <c r="Y80" s="74"/>
    </row>
    <row r="81" spans="21:25" x14ac:dyDescent="0.2">
      <c r="U81" s="74"/>
      <c r="V81" s="74"/>
      <c r="W81" s="74"/>
      <c r="X81" s="74"/>
      <c r="Y81" s="74"/>
    </row>
    <row r="82" spans="21:25" x14ac:dyDescent="0.2">
      <c r="U82" s="74"/>
      <c r="V82" s="74"/>
      <c r="W82" s="74"/>
      <c r="X82" s="74"/>
      <c r="Y82" s="74"/>
    </row>
    <row r="83" spans="21:25" x14ac:dyDescent="0.2">
      <c r="U83" s="74"/>
      <c r="V83" s="74"/>
      <c r="W83" s="74"/>
      <c r="X83" s="74"/>
      <c r="Y83" s="74"/>
    </row>
    <row r="84" spans="21:25" x14ac:dyDescent="0.2">
      <c r="U84" s="74"/>
      <c r="V84" s="74"/>
      <c r="W84" s="74"/>
      <c r="X84" s="74"/>
      <c r="Y84" s="74"/>
    </row>
    <row r="85" spans="21:25" x14ac:dyDescent="0.2">
      <c r="U85" s="74"/>
      <c r="V85" s="74"/>
      <c r="W85" s="74"/>
      <c r="X85" s="74"/>
      <c r="Y85" s="74"/>
    </row>
    <row r="86" spans="21:25" x14ac:dyDescent="0.2">
      <c r="U86" s="74"/>
      <c r="V86" s="74"/>
      <c r="W86" s="74"/>
      <c r="X86" s="74"/>
      <c r="Y86" s="74"/>
    </row>
    <row r="87" spans="21:25" x14ac:dyDescent="0.2">
      <c r="U87" s="74"/>
      <c r="V87" s="74"/>
      <c r="W87" s="74"/>
      <c r="X87" s="74"/>
      <c r="Y87" s="74"/>
    </row>
    <row r="88" spans="21:25" x14ac:dyDescent="0.2">
      <c r="U88" s="74"/>
      <c r="V88" s="74"/>
      <c r="W88" s="74"/>
      <c r="X88" s="74"/>
      <c r="Y88" s="74"/>
    </row>
    <row r="89" spans="21:25" x14ac:dyDescent="0.2">
      <c r="U89" s="74"/>
      <c r="V89" s="74"/>
      <c r="W89" s="74"/>
      <c r="X89" s="74"/>
      <c r="Y89" s="74"/>
    </row>
    <row r="90" spans="21:25" x14ac:dyDescent="0.2">
      <c r="U90" s="74"/>
      <c r="V90" s="74"/>
      <c r="W90" s="74"/>
      <c r="X90" s="74"/>
      <c r="Y90" s="74"/>
    </row>
    <row r="91" spans="21:25" x14ac:dyDescent="0.2">
      <c r="U91" s="74"/>
      <c r="V91" s="74"/>
      <c r="W91" s="74"/>
      <c r="X91" s="74"/>
      <c r="Y91" s="74"/>
    </row>
    <row r="92" spans="21:25" x14ac:dyDescent="0.2">
      <c r="U92" s="74"/>
      <c r="V92" s="74"/>
      <c r="W92" s="74"/>
      <c r="X92" s="74"/>
      <c r="Y92" s="74"/>
    </row>
    <row r="93" spans="21:25" x14ac:dyDescent="0.2">
      <c r="U93" s="74"/>
      <c r="V93" s="74"/>
      <c r="W93" s="74"/>
      <c r="X93" s="74"/>
      <c r="Y93" s="74"/>
    </row>
    <row r="94" spans="21:25" x14ac:dyDescent="0.2">
      <c r="U94" s="74"/>
      <c r="V94" s="74"/>
      <c r="W94" s="74"/>
      <c r="X94" s="74"/>
      <c r="Y94" s="74"/>
    </row>
    <row r="95" spans="21:25" x14ac:dyDescent="0.2">
      <c r="U95" s="74"/>
      <c r="V95" s="74"/>
      <c r="W95" s="74"/>
      <c r="X95" s="74"/>
      <c r="Y95" s="74"/>
    </row>
    <row r="96" spans="21:25" x14ac:dyDescent="0.2">
      <c r="U96" s="74"/>
      <c r="V96" s="74"/>
      <c r="W96" s="74"/>
      <c r="X96" s="74"/>
      <c r="Y96" s="74"/>
    </row>
    <row r="97" spans="21:25" x14ac:dyDescent="0.2">
      <c r="U97" s="74"/>
      <c r="V97" s="74"/>
      <c r="W97" s="74"/>
      <c r="X97" s="74"/>
      <c r="Y97" s="74"/>
    </row>
    <row r="98" spans="21:25" x14ac:dyDescent="0.2">
      <c r="U98" s="74"/>
      <c r="V98" s="74"/>
      <c r="W98" s="74"/>
      <c r="X98" s="74"/>
      <c r="Y98" s="74"/>
    </row>
    <row r="99" spans="21:25" x14ac:dyDescent="0.2">
      <c r="U99" s="74"/>
      <c r="V99" s="74"/>
      <c r="W99" s="74"/>
      <c r="X99" s="74"/>
      <c r="Y99" s="74"/>
    </row>
    <row r="100" spans="21:25" x14ac:dyDescent="0.2">
      <c r="U100" s="74"/>
      <c r="V100" s="74"/>
      <c r="W100" s="74"/>
      <c r="X100" s="74"/>
      <c r="Y100" s="74"/>
    </row>
    <row r="101" spans="21:25" x14ac:dyDescent="0.2">
      <c r="U101" s="74"/>
      <c r="V101" s="74"/>
      <c r="W101" s="74"/>
      <c r="X101" s="74"/>
      <c r="Y101" s="74"/>
    </row>
    <row r="102" spans="21:25" x14ac:dyDescent="0.2">
      <c r="U102" s="74"/>
      <c r="V102" s="74"/>
      <c r="W102" s="74"/>
      <c r="X102" s="74"/>
      <c r="Y102" s="74"/>
    </row>
    <row r="103" spans="21:25" x14ac:dyDescent="0.2">
      <c r="U103" s="74"/>
      <c r="V103" s="74"/>
      <c r="W103" s="74"/>
      <c r="X103" s="74"/>
      <c r="Y103" s="74"/>
    </row>
    <row r="104" spans="21:25" x14ac:dyDescent="0.2">
      <c r="U104" s="74"/>
      <c r="V104" s="74"/>
      <c r="W104" s="74"/>
      <c r="X104" s="74"/>
      <c r="Y104" s="74"/>
    </row>
    <row r="105" spans="21:25" x14ac:dyDescent="0.2">
      <c r="U105" s="74"/>
      <c r="V105" s="74"/>
      <c r="W105" s="74"/>
      <c r="X105" s="74"/>
      <c r="Y105" s="74"/>
    </row>
    <row r="106" spans="21:25" x14ac:dyDescent="0.2">
      <c r="U106" s="74"/>
      <c r="V106" s="74"/>
      <c r="W106" s="74"/>
      <c r="X106" s="74"/>
      <c r="Y106" s="74"/>
    </row>
    <row r="107" spans="21:25" x14ac:dyDescent="0.2">
      <c r="U107" s="74"/>
      <c r="V107" s="74"/>
      <c r="W107" s="74"/>
      <c r="X107" s="74"/>
      <c r="Y107" s="74"/>
    </row>
    <row r="108" spans="21:25" x14ac:dyDescent="0.2">
      <c r="U108" s="74"/>
      <c r="V108" s="74"/>
      <c r="W108" s="74"/>
      <c r="X108" s="74"/>
      <c r="Y108" s="74"/>
    </row>
    <row r="109" spans="21:25" x14ac:dyDescent="0.2">
      <c r="U109" s="74"/>
      <c r="V109" s="74"/>
      <c r="W109" s="74"/>
      <c r="X109" s="74"/>
      <c r="Y109" s="74"/>
    </row>
    <row r="110" spans="21:25" x14ac:dyDescent="0.2">
      <c r="U110" s="74"/>
      <c r="V110" s="74"/>
      <c r="W110" s="74"/>
      <c r="X110" s="74"/>
      <c r="Y110" s="74"/>
    </row>
    <row r="111" spans="21:25" x14ac:dyDescent="0.2">
      <c r="U111" s="74"/>
      <c r="V111" s="74"/>
      <c r="W111" s="74"/>
      <c r="X111" s="74"/>
      <c r="Y111" s="74"/>
    </row>
    <row r="112" spans="21:25" x14ac:dyDescent="0.2">
      <c r="U112" s="74"/>
      <c r="V112" s="74"/>
      <c r="W112" s="74"/>
      <c r="X112" s="74"/>
      <c r="Y112" s="74"/>
    </row>
    <row r="113" spans="21:25" x14ac:dyDescent="0.2">
      <c r="U113" s="74"/>
      <c r="V113" s="74"/>
      <c r="W113" s="74"/>
      <c r="X113" s="74"/>
      <c r="Y113" s="74"/>
    </row>
    <row r="114" spans="21:25" x14ac:dyDescent="0.2">
      <c r="U114" s="74"/>
      <c r="V114" s="74"/>
      <c r="W114" s="74"/>
      <c r="X114" s="74"/>
      <c r="Y114" s="74"/>
    </row>
    <row r="115" spans="21:25" x14ac:dyDescent="0.2">
      <c r="U115" s="74"/>
      <c r="V115" s="74"/>
      <c r="W115" s="74"/>
      <c r="X115" s="74"/>
      <c r="Y115" s="74"/>
    </row>
    <row r="116" spans="21:25" x14ac:dyDescent="0.2">
      <c r="U116" s="74"/>
      <c r="V116" s="74"/>
      <c r="W116" s="74"/>
      <c r="X116" s="74"/>
      <c r="Y116" s="74"/>
    </row>
    <row r="117" spans="21:25" x14ac:dyDescent="0.2">
      <c r="U117" s="74"/>
      <c r="V117" s="74"/>
      <c r="W117" s="74"/>
      <c r="X117" s="74"/>
      <c r="Y117" s="74"/>
    </row>
    <row r="118" spans="21:25" x14ac:dyDescent="0.2">
      <c r="U118" s="74"/>
      <c r="V118" s="74"/>
      <c r="W118" s="74"/>
      <c r="X118" s="74"/>
      <c r="Y118" s="74"/>
    </row>
    <row r="119" spans="21:25" x14ac:dyDescent="0.2">
      <c r="U119" s="74"/>
      <c r="V119" s="74"/>
      <c r="W119" s="74"/>
      <c r="X119" s="74"/>
      <c r="Y119" s="74"/>
    </row>
    <row r="120" spans="21:25" x14ac:dyDescent="0.2">
      <c r="U120" s="74"/>
      <c r="V120" s="74"/>
      <c r="W120" s="74"/>
      <c r="X120" s="74"/>
      <c r="Y120" s="74"/>
    </row>
    <row r="121" spans="21:25" x14ac:dyDescent="0.2">
      <c r="U121" s="74"/>
      <c r="V121" s="74"/>
      <c r="W121" s="74"/>
      <c r="X121" s="74"/>
      <c r="Y121" s="74"/>
    </row>
    <row r="122" spans="21:25" x14ac:dyDescent="0.2">
      <c r="U122" s="74"/>
      <c r="V122" s="74"/>
      <c r="W122" s="74"/>
      <c r="X122" s="74"/>
      <c r="Y122" s="74"/>
    </row>
    <row r="123" spans="21:25" x14ac:dyDescent="0.2">
      <c r="U123" s="74"/>
      <c r="V123" s="74"/>
      <c r="W123" s="74"/>
      <c r="X123" s="74"/>
      <c r="Y123" s="74"/>
    </row>
    <row r="124" spans="21:25" x14ac:dyDescent="0.2">
      <c r="U124" s="74"/>
      <c r="V124" s="74"/>
      <c r="W124" s="74"/>
      <c r="X124" s="74"/>
      <c r="Y124" s="74"/>
    </row>
    <row r="125" spans="21:25" x14ac:dyDescent="0.2">
      <c r="U125" s="74"/>
      <c r="V125" s="74"/>
      <c r="W125" s="74"/>
      <c r="X125" s="74"/>
      <c r="Y125" s="74"/>
    </row>
    <row r="126" spans="21:25" x14ac:dyDescent="0.2">
      <c r="U126" s="74"/>
      <c r="V126" s="74"/>
      <c r="W126" s="74"/>
      <c r="X126" s="74"/>
      <c r="Y126" s="74"/>
    </row>
    <row r="127" spans="21:25" x14ac:dyDescent="0.2">
      <c r="U127" s="74"/>
      <c r="V127" s="74"/>
      <c r="W127" s="74"/>
      <c r="X127" s="74"/>
      <c r="Y127" s="74"/>
    </row>
    <row r="128" spans="21:25" x14ac:dyDescent="0.2">
      <c r="U128" s="74"/>
      <c r="V128" s="74"/>
      <c r="W128" s="74"/>
      <c r="X128" s="74"/>
      <c r="Y128" s="74"/>
    </row>
    <row r="129" spans="21:25" x14ac:dyDescent="0.2">
      <c r="U129" s="74"/>
      <c r="V129" s="74"/>
      <c r="W129" s="74"/>
      <c r="X129" s="74"/>
      <c r="Y129" s="74"/>
    </row>
    <row r="130" spans="21:25" x14ac:dyDescent="0.2">
      <c r="U130" s="74"/>
      <c r="V130" s="74"/>
      <c r="W130" s="74"/>
      <c r="X130" s="74"/>
      <c r="Y130" s="74"/>
    </row>
    <row r="131" spans="21:25" x14ac:dyDescent="0.2">
      <c r="U131" s="74"/>
      <c r="V131" s="74"/>
      <c r="W131" s="74"/>
      <c r="X131" s="74"/>
      <c r="Y131" s="74"/>
    </row>
    <row r="132" spans="21:25" x14ac:dyDescent="0.2">
      <c r="U132" s="74"/>
      <c r="V132" s="74"/>
      <c r="W132" s="74"/>
      <c r="X132" s="74"/>
      <c r="Y132" s="74"/>
    </row>
    <row r="133" spans="21:25" x14ac:dyDescent="0.2">
      <c r="U133" s="74"/>
      <c r="V133" s="74"/>
      <c r="W133" s="74"/>
      <c r="X133" s="74"/>
      <c r="Y133" s="74"/>
    </row>
    <row r="134" spans="21:25" x14ac:dyDescent="0.2">
      <c r="U134" s="74"/>
      <c r="V134" s="74"/>
      <c r="W134" s="74"/>
      <c r="X134" s="74"/>
      <c r="Y134" s="74"/>
    </row>
    <row r="135" spans="21:25" x14ac:dyDescent="0.2">
      <c r="U135" s="74"/>
      <c r="V135" s="74"/>
      <c r="W135" s="74"/>
      <c r="X135" s="74"/>
      <c r="Y135" s="74"/>
    </row>
    <row r="136" spans="21:25" x14ac:dyDescent="0.2">
      <c r="U136" s="74"/>
      <c r="V136" s="74"/>
      <c r="W136" s="74"/>
      <c r="X136" s="74"/>
      <c r="Y136" s="74"/>
    </row>
    <row r="137" spans="21:25" x14ac:dyDescent="0.2">
      <c r="U137" s="74"/>
      <c r="V137" s="74"/>
      <c r="W137" s="74"/>
      <c r="X137" s="74"/>
      <c r="Y137" s="74"/>
    </row>
    <row r="138" spans="21:25" x14ac:dyDescent="0.2">
      <c r="U138" s="74"/>
      <c r="V138" s="74"/>
      <c r="W138" s="74"/>
      <c r="X138" s="74"/>
      <c r="Y138" s="74"/>
    </row>
    <row r="139" spans="21:25" x14ac:dyDescent="0.2">
      <c r="U139" s="74"/>
      <c r="V139" s="74"/>
      <c r="W139" s="74"/>
      <c r="X139" s="74"/>
      <c r="Y139" s="74"/>
    </row>
    <row r="140" spans="21:25" x14ac:dyDescent="0.2">
      <c r="U140" s="74"/>
      <c r="V140" s="74"/>
      <c r="W140" s="74"/>
      <c r="X140" s="74"/>
      <c r="Y140" s="74"/>
    </row>
    <row r="141" spans="21:25" x14ac:dyDescent="0.2">
      <c r="U141" s="74"/>
      <c r="V141" s="74"/>
      <c r="W141" s="74"/>
      <c r="X141" s="74"/>
      <c r="Y141" s="74"/>
    </row>
    <row r="142" spans="21:25" x14ac:dyDescent="0.2">
      <c r="U142" s="74"/>
      <c r="V142" s="74"/>
      <c r="W142" s="74"/>
      <c r="X142" s="74"/>
      <c r="Y142" s="74"/>
    </row>
    <row r="143" spans="21:25" x14ac:dyDescent="0.2">
      <c r="U143" s="74"/>
      <c r="V143" s="74"/>
      <c r="W143" s="74"/>
      <c r="X143" s="74"/>
      <c r="Y143" s="74"/>
    </row>
    <row r="144" spans="21:25" x14ac:dyDescent="0.2">
      <c r="U144" s="74"/>
      <c r="V144" s="74"/>
      <c r="W144" s="74"/>
      <c r="X144" s="74"/>
      <c r="Y144" s="74"/>
    </row>
    <row r="145" spans="21:25" x14ac:dyDescent="0.2">
      <c r="U145" s="74"/>
      <c r="V145" s="74"/>
      <c r="W145" s="74"/>
      <c r="X145" s="74"/>
      <c r="Y145" s="74"/>
    </row>
    <row r="146" spans="21:25" x14ac:dyDescent="0.2">
      <c r="U146" s="74"/>
      <c r="V146" s="74"/>
      <c r="W146" s="74"/>
      <c r="X146" s="74"/>
      <c r="Y146" s="74"/>
    </row>
    <row r="147" spans="21:25" x14ac:dyDescent="0.2">
      <c r="U147" s="74"/>
      <c r="V147" s="74"/>
      <c r="W147" s="74"/>
      <c r="X147" s="74"/>
      <c r="Y147" s="74"/>
    </row>
    <row r="148" spans="21:25" x14ac:dyDescent="0.2">
      <c r="U148" s="74"/>
      <c r="V148" s="74"/>
      <c r="W148" s="74"/>
      <c r="X148" s="74"/>
      <c r="Y148" s="74"/>
    </row>
    <row r="149" spans="21:25" x14ac:dyDescent="0.2">
      <c r="U149" s="74"/>
      <c r="V149" s="74"/>
      <c r="W149" s="74"/>
      <c r="X149" s="74"/>
      <c r="Y149" s="74"/>
    </row>
    <row r="150" spans="21:25" x14ac:dyDescent="0.2">
      <c r="U150" s="74"/>
      <c r="V150" s="74"/>
      <c r="W150" s="74"/>
      <c r="X150" s="74"/>
      <c r="Y150" s="74"/>
    </row>
    <row r="151" spans="21:25" x14ac:dyDescent="0.2">
      <c r="U151" s="74"/>
      <c r="V151" s="74"/>
      <c r="W151" s="74"/>
      <c r="X151" s="74"/>
      <c r="Y151" s="74"/>
    </row>
    <row r="152" spans="21:25" x14ac:dyDescent="0.2">
      <c r="U152" s="74"/>
      <c r="V152" s="74"/>
      <c r="W152" s="74"/>
      <c r="X152" s="74"/>
      <c r="Y152" s="74"/>
    </row>
    <row r="153" spans="21:25" x14ac:dyDescent="0.2">
      <c r="U153" s="74"/>
      <c r="V153" s="74"/>
      <c r="W153" s="74"/>
      <c r="X153" s="74"/>
      <c r="Y153" s="74"/>
    </row>
    <row r="154" spans="21:25" x14ac:dyDescent="0.2">
      <c r="U154" s="74"/>
      <c r="V154" s="74"/>
      <c r="W154" s="74"/>
      <c r="X154" s="74"/>
      <c r="Y154" s="74"/>
    </row>
    <row r="155" spans="21:25" x14ac:dyDescent="0.2">
      <c r="U155" s="74"/>
      <c r="V155" s="74"/>
      <c r="W155" s="74"/>
      <c r="X155" s="74"/>
      <c r="Y155" s="74"/>
    </row>
    <row r="156" spans="21:25" x14ac:dyDescent="0.2">
      <c r="U156" s="74"/>
      <c r="V156" s="74"/>
      <c r="W156" s="74"/>
      <c r="X156" s="74"/>
      <c r="Y156" s="74"/>
    </row>
    <row r="157" spans="21:25" x14ac:dyDescent="0.2">
      <c r="U157" s="74"/>
      <c r="V157" s="74"/>
      <c r="W157" s="74"/>
      <c r="X157" s="74"/>
      <c r="Y157" s="74"/>
    </row>
    <row r="158" spans="21:25" x14ac:dyDescent="0.2">
      <c r="U158" s="74"/>
      <c r="V158" s="74"/>
      <c r="W158" s="74"/>
      <c r="X158" s="74"/>
      <c r="Y158" s="74"/>
    </row>
    <row r="159" spans="21:25" x14ac:dyDescent="0.2">
      <c r="U159" s="74"/>
      <c r="V159" s="74"/>
      <c r="W159" s="74"/>
      <c r="X159" s="74"/>
      <c r="Y159" s="74"/>
    </row>
    <row r="160" spans="21:25" x14ac:dyDescent="0.2">
      <c r="U160" s="74"/>
      <c r="V160" s="74"/>
      <c r="W160" s="74"/>
      <c r="X160" s="74"/>
      <c r="Y160" s="74"/>
    </row>
    <row r="161" spans="21:25" x14ac:dyDescent="0.2">
      <c r="U161" s="74"/>
      <c r="V161" s="74"/>
      <c r="W161" s="74"/>
      <c r="X161" s="74"/>
      <c r="Y161" s="74"/>
    </row>
    <row r="162" spans="21:25" x14ac:dyDescent="0.2">
      <c r="U162" s="74"/>
      <c r="V162" s="74"/>
      <c r="W162" s="74"/>
      <c r="X162" s="74"/>
      <c r="Y162" s="74"/>
    </row>
    <row r="163" spans="21:25" x14ac:dyDescent="0.2">
      <c r="U163" s="74"/>
      <c r="V163" s="74"/>
      <c r="W163" s="74"/>
      <c r="X163" s="74"/>
      <c r="Y163" s="74"/>
    </row>
    <row r="164" spans="21:25" x14ac:dyDescent="0.2">
      <c r="U164" s="74"/>
      <c r="V164" s="74"/>
      <c r="W164" s="74"/>
      <c r="X164" s="74"/>
      <c r="Y164" s="74"/>
    </row>
    <row r="165" spans="21:25" x14ac:dyDescent="0.2">
      <c r="U165" s="74"/>
      <c r="V165" s="74"/>
      <c r="W165" s="74"/>
      <c r="X165" s="74"/>
      <c r="Y165" s="74"/>
    </row>
    <row r="166" spans="21:25" x14ac:dyDescent="0.2">
      <c r="U166" s="74"/>
      <c r="V166" s="74"/>
      <c r="W166" s="74"/>
      <c r="X166" s="74"/>
      <c r="Y166" s="74"/>
    </row>
    <row r="167" spans="21:25" x14ac:dyDescent="0.2">
      <c r="U167" s="74"/>
      <c r="V167" s="74"/>
      <c r="W167" s="74"/>
      <c r="X167" s="74"/>
      <c r="Y167" s="74"/>
    </row>
    <row r="168" spans="21:25" x14ac:dyDescent="0.2">
      <c r="U168" s="74"/>
      <c r="V168" s="74"/>
      <c r="W168" s="74"/>
      <c r="X168" s="74"/>
      <c r="Y168" s="74"/>
    </row>
    <row r="169" spans="21:25" x14ac:dyDescent="0.2">
      <c r="U169" s="74"/>
      <c r="V169" s="74"/>
      <c r="W169" s="74"/>
      <c r="X169" s="74"/>
      <c r="Y169" s="74"/>
    </row>
    <row r="170" spans="21:25" x14ac:dyDescent="0.2">
      <c r="U170" s="74"/>
      <c r="V170" s="74"/>
      <c r="W170" s="74"/>
      <c r="X170" s="74"/>
      <c r="Y170" s="74"/>
    </row>
    <row r="171" spans="21:25" x14ac:dyDescent="0.2">
      <c r="U171" s="74"/>
      <c r="V171" s="74"/>
      <c r="W171" s="74"/>
      <c r="X171" s="74"/>
      <c r="Y171" s="74"/>
    </row>
    <row r="172" spans="21:25" x14ac:dyDescent="0.2">
      <c r="U172" s="74"/>
      <c r="V172" s="74"/>
      <c r="W172" s="74"/>
      <c r="X172" s="74"/>
      <c r="Y172" s="74"/>
    </row>
    <row r="173" spans="21:25" x14ac:dyDescent="0.2">
      <c r="U173" s="74"/>
      <c r="V173" s="74"/>
      <c r="W173" s="74"/>
      <c r="X173" s="74"/>
      <c r="Y173" s="74"/>
    </row>
    <row r="174" spans="21:25" x14ac:dyDescent="0.2">
      <c r="U174" s="74"/>
      <c r="V174" s="74"/>
      <c r="W174" s="74"/>
      <c r="X174" s="74"/>
      <c r="Y174" s="74"/>
    </row>
    <row r="175" spans="21:25" x14ac:dyDescent="0.2">
      <c r="U175" s="74"/>
      <c r="V175" s="74"/>
      <c r="W175" s="74"/>
      <c r="X175" s="74"/>
      <c r="Y175" s="74"/>
    </row>
    <row r="176" spans="21:25" x14ac:dyDescent="0.2">
      <c r="U176" s="74"/>
      <c r="V176" s="74"/>
      <c r="W176" s="74"/>
      <c r="X176" s="74"/>
      <c r="Y176" s="74"/>
    </row>
    <row r="177" spans="21:25" x14ac:dyDescent="0.2">
      <c r="U177" s="74"/>
      <c r="V177" s="74"/>
      <c r="W177" s="74"/>
      <c r="X177" s="74"/>
      <c r="Y177" s="74"/>
    </row>
    <row r="178" spans="21:25" x14ac:dyDescent="0.2">
      <c r="U178" s="74"/>
      <c r="V178" s="74"/>
      <c r="W178" s="74"/>
      <c r="X178" s="74"/>
      <c r="Y178" s="74"/>
    </row>
    <row r="179" spans="21:25" x14ac:dyDescent="0.2">
      <c r="U179" s="74"/>
      <c r="V179" s="74"/>
      <c r="W179" s="74"/>
      <c r="X179" s="74"/>
      <c r="Y179" s="74"/>
    </row>
    <row r="180" spans="21:25" x14ac:dyDescent="0.2">
      <c r="U180" s="74"/>
      <c r="V180" s="74"/>
      <c r="W180" s="74"/>
      <c r="X180" s="74"/>
      <c r="Y180" s="74"/>
    </row>
    <row r="181" spans="21:25" x14ac:dyDescent="0.2">
      <c r="U181" s="74"/>
      <c r="V181" s="74"/>
      <c r="W181" s="74"/>
      <c r="X181" s="74"/>
      <c r="Y181" s="74"/>
    </row>
    <row r="182" spans="21:25" x14ac:dyDescent="0.2">
      <c r="U182" s="74"/>
      <c r="V182" s="74"/>
      <c r="W182" s="74"/>
      <c r="X182" s="74"/>
      <c r="Y182" s="74"/>
    </row>
    <row r="183" spans="21:25" x14ac:dyDescent="0.2">
      <c r="U183" s="74"/>
      <c r="V183" s="74"/>
      <c r="W183" s="74"/>
      <c r="X183" s="74"/>
      <c r="Y183" s="74"/>
    </row>
    <row r="184" spans="21:25" x14ac:dyDescent="0.2">
      <c r="U184" s="74"/>
      <c r="V184" s="74"/>
      <c r="W184" s="74"/>
      <c r="X184" s="74"/>
      <c r="Y184" s="74"/>
    </row>
    <row r="185" spans="21:25" x14ac:dyDescent="0.2">
      <c r="U185" s="74"/>
      <c r="V185" s="74"/>
      <c r="W185" s="74"/>
      <c r="X185" s="74"/>
      <c r="Y185" s="74"/>
    </row>
    <row r="186" spans="21:25" x14ac:dyDescent="0.2">
      <c r="U186" s="74"/>
      <c r="V186" s="74"/>
      <c r="W186" s="74"/>
      <c r="X186" s="74"/>
      <c r="Y186" s="74"/>
    </row>
    <row r="187" spans="21:25" x14ac:dyDescent="0.2">
      <c r="U187" s="74"/>
      <c r="V187" s="74"/>
      <c r="W187" s="74"/>
      <c r="X187" s="74"/>
      <c r="Y187" s="74"/>
    </row>
    <row r="188" spans="21:25" x14ac:dyDescent="0.2">
      <c r="U188" s="74"/>
      <c r="V188" s="74"/>
      <c r="W188" s="74"/>
      <c r="X188" s="74"/>
      <c r="Y188" s="74"/>
    </row>
    <row r="189" spans="21:25" x14ac:dyDescent="0.2">
      <c r="U189" s="74"/>
      <c r="V189" s="74"/>
      <c r="W189" s="74"/>
      <c r="X189" s="74"/>
      <c r="Y189" s="74"/>
    </row>
    <row r="190" spans="21:25" x14ac:dyDescent="0.2">
      <c r="U190" s="74"/>
      <c r="V190" s="74"/>
      <c r="W190" s="74"/>
      <c r="X190" s="74"/>
      <c r="Y190" s="74"/>
    </row>
    <row r="191" spans="21:25" x14ac:dyDescent="0.2">
      <c r="U191" s="74"/>
      <c r="V191" s="74"/>
      <c r="W191" s="74"/>
      <c r="X191" s="74"/>
      <c r="Y191" s="74"/>
    </row>
    <row r="192" spans="21:25" x14ac:dyDescent="0.2">
      <c r="U192" s="74"/>
      <c r="V192" s="74"/>
      <c r="W192" s="74"/>
      <c r="X192" s="74"/>
      <c r="Y192" s="74"/>
    </row>
    <row r="193" spans="21:25" x14ac:dyDescent="0.2">
      <c r="U193" s="74"/>
      <c r="V193" s="74"/>
      <c r="W193" s="74"/>
      <c r="X193" s="74"/>
      <c r="Y193" s="74"/>
    </row>
    <row r="194" spans="21:25" x14ac:dyDescent="0.2">
      <c r="U194" s="74"/>
      <c r="V194" s="74"/>
      <c r="W194" s="74"/>
      <c r="X194" s="74"/>
      <c r="Y194" s="74"/>
    </row>
    <row r="195" spans="21:25" x14ac:dyDescent="0.2">
      <c r="U195" s="74"/>
      <c r="V195" s="74"/>
      <c r="W195" s="74"/>
      <c r="X195" s="74"/>
      <c r="Y195" s="74"/>
    </row>
    <row r="196" spans="21:25" x14ac:dyDescent="0.2">
      <c r="U196" s="74"/>
      <c r="V196" s="74"/>
      <c r="W196" s="74"/>
      <c r="X196" s="74"/>
      <c r="Y196" s="74"/>
    </row>
    <row r="197" spans="21:25" x14ac:dyDescent="0.2">
      <c r="U197" s="74"/>
      <c r="V197" s="74"/>
      <c r="W197" s="74"/>
      <c r="X197" s="74"/>
      <c r="Y197" s="74"/>
    </row>
    <row r="198" spans="21:25" x14ac:dyDescent="0.2">
      <c r="U198" s="74"/>
      <c r="V198" s="74"/>
      <c r="W198" s="74"/>
      <c r="X198" s="74"/>
      <c r="Y198" s="74"/>
    </row>
    <row r="199" spans="21:25" x14ac:dyDescent="0.2">
      <c r="U199" s="74"/>
      <c r="V199" s="74"/>
      <c r="W199" s="74"/>
      <c r="X199" s="74"/>
      <c r="Y199" s="74"/>
    </row>
    <row r="200" spans="21:25" x14ac:dyDescent="0.2">
      <c r="U200" s="74"/>
      <c r="V200" s="74"/>
      <c r="W200" s="74"/>
      <c r="X200" s="74"/>
      <c r="Y200" s="74"/>
    </row>
    <row r="201" spans="21:25" x14ac:dyDescent="0.2">
      <c r="U201" s="74"/>
      <c r="V201" s="74"/>
      <c r="W201" s="74"/>
      <c r="X201" s="74"/>
      <c r="Y201" s="74"/>
    </row>
    <row r="202" spans="21:25" x14ac:dyDescent="0.2">
      <c r="U202" s="74"/>
      <c r="V202" s="74"/>
      <c r="W202" s="74"/>
      <c r="X202" s="74"/>
      <c r="Y202" s="74"/>
    </row>
    <row r="203" spans="21:25" x14ac:dyDescent="0.2">
      <c r="U203" s="74"/>
      <c r="V203" s="74"/>
      <c r="W203" s="74"/>
      <c r="X203" s="74"/>
      <c r="Y203" s="74"/>
    </row>
    <row r="204" spans="21:25" x14ac:dyDescent="0.2">
      <c r="U204" s="74"/>
      <c r="V204" s="74"/>
      <c r="W204" s="74"/>
      <c r="X204" s="74"/>
      <c r="Y204" s="74"/>
    </row>
    <row r="205" spans="21:25" x14ac:dyDescent="0.2">
      <c r="U205" s="74"/>
      <c r="V205" s="74"/>
      <c r="W205" s="74"/>
      <c r="X205" s="74"/>
      <c r="Y205" s="74"/>
    </row>
    <row r="206" spans="21:25" x14ac:dyDescent="0.2">
      <c r="U206" s="74"/>
      <c r="V206" s="74"/>
      <c r="W206" s="74"/>
      <c r="X206" s="74"/>
      <c r="Y206" s="74"/>
    </row>
    <row r="207" spans="21:25" x14ac:dyDescent="0.2">
      <c r="U207" s="74"/>
      <c r="V207" s="74"/>
      <c r="W207" s="74"/>
      <c r="X207" s="74"/>
      <c r="Y207" s="74"/>
    </row>
    <row r="208" spans="21:25" x14ac:dyDescent="0.2">
      <c r="U208" s="74"/>
      <c r="V208" s="74"/>
      <c r="W208" s="74"/>
      <c r="X208" s="74"/>
      <c r="Y208" s="74"/>
    </row>
    <row r="209" spans="1:25" x14ac:dyDescent="0.2">
      <c r="U209" s="74"/>
      <c r="V209" s="74"/>
      <c r="W209" s="74"/>
      <c r="X209" s="74"/>
      <c r="Y209" s="74"/>
    </row>
    <row r="210" spans="1:25" x14ac:dyDescent="0.2">
      <c r="U210" s="74"/>
      <c r="V210" s="74"/>
      <c r="W210" s="74"/>
      <c r="X210" s="74"/>
      <c r="Y210" s="74"/>
    </row>
    <row r="211" spans="1:25" x14ac:dyDescent="0.2">
      <c r="U211" s="74"/>
      <c r="V211" s="74"/>
      <c r="W211" s="74"/>
      <c r="X211" s="74"/>
      <c r="Y211" s="74"/>
    </row>
    <row r="212" spans="1:25" hidden="1" x14ac:dyDescent="0.2">
      <c r="E212" s="45" t="b">
        <f>E18+E19=E21</f>
        <v>1</v>
      </c>
      <c r="G212" s="45" t="b">
        <f>G18+G19=G21</f>
        <v>1</v>
      </c>
      <c r="I212" s="45" t="b">
        <f>I18+I19=I21</f>
        <v>1</v>
      </c>
      <c r="K212" s="45" t="b">
        <f>K18+K19=K21</f>
        <v>1</v>
      </c>
    </row>
    <row r="213" spans="1:25" ht="15" hidden="1" x14ac:dyDescent="0.25">
      <c r="A213" s="61"/>
      <c r="E213" s="3" t="b">
        <f>E21+E23+E24=E27</f>
        <v>0</v>
      </c>
      <c r="G213" s="3" t="b">
        <f>G21+G23+G24=G27</f>
        <v>0</v>
      </c>
      <c r="I213" s="3" t="b">
        <f>I21+I23+I24=I27</f>
        <v>0</v>
      </c>
      <c r="K213" s="3" t="b">
        <f>K21+K23+K24=K27</f>
        <v>0</v>
      </c>
    </row>
    <row r="214" spans="1:25" ht="15" hidden="1" x14ac:dyDescent="0.25">
      <c r="A214" s="61"/>
      <c r="E214" s="3" t="b">
        <f>E27+E29=E31</f>
        <v>1</v>
      </c>
      <c r="G214" s="3" t="b">
        <f>G27+G29=G31</f>
        <v>1</v>
      </c>
      <c r="I214" s="3" t="b">
        <f>I27+I29=I31</f>
        <v>1</v>
      </c>
      <c r="K214" s="3" t="b">
        <f>K27+K29=K31</f>
        <v>1</v>
      </c>
    </row>
    <row r="215" spans="1:25" ht="15" hidden="1" x14ac:dyDescent="0.25">
      <c r="A215" s="61"/>
      <c r="E215" s="12" t="b">
        <f>38893=E35</f>
        <v>0</v>
      </c>
      <c r="F215" s="12"/>
      <c r="G215" s="12" t="b">
        <f>27322=G35</f>
        <v>0</v>
      </c>
      <c r="H215" s="12"/>
      <c r="I215" s="12" t="b">
        <f>54036=I35</f>
        <v>0</v>
      </c>
      <c r="J215" s="12"/>
      <c r="K215" s="12" t="b">
        <f>100855=K35</f>
        <v>0</v>
      </c>
    </row>
    <row r="216" spans="1:25" x14ac:dyDescent="0.2">
      <c r="U216" s="74"/>
      <c r="V216" s="74"/>
      <c r="W216" s="74"/>
      <c r="X216" s="74"/>
      <c r="Y216" s="74"/>
    </row>
    <row r="217" spans="1:25" x14ac:dyDescent="0.2">
      <c r="U217" s="74"/>
      <c r="V217" s="74"/>
      <c r="W217" s="74"/>
      <c r="X217" s="74"/>
      <c r="Y217" s="74"/>
    </row>
    <row r="218" spans="1:25" x14ac:dyDescent="0.2">
      <c r="U218" s="74"/>
      <c r="V218" s="74"/>
      <c r="W218" s="74"/>
      <c r="X218" s="74"/>
      <c r="Y218" s="74"/>
    </row>
    <row r="219" spans="1:25" x14ac:dyDescent="0.2">
      <c r="U219" s="74"/>
      <c r="V219" s="74"/>
      <c r="W219" s="74"/>
      <c r="X219" s="74"/>
      <c r="Y219" s="74"/>
    </row>
    <row r="220" spans="1:25" x14ac:dyDescent="0.2">
      <c r="U220" s="74"/>
      <c r="V220" s="74"/>
      <c r="W220" s="74"/>
      <c r="X220" s="74"/>
      <c r="Y220" s="74"/>
    </row>
    <row r="221" spans="1:25" x14ac:dyDescent="0.2">
      <c r="U221" s="74"/>
      <c r="V221" s="74"/>
      <c r="W221" s="74"/>
      <c r="X221" s="74"/>
      <c r="Y221" s="74"/>
    </row>
    <row r="222" spans="1:25" x14ac:dyDescent="0.2">
      <c r="U222" s="74"/>
      <c r="V222" s="74"/>
      <c r="W222" s="74"/>
      <c r="X222" s="74"/>
      <c r="Y222" s="74"/>
    </row>
    <row r="223" spans="1:25" x14ac:dyDescent="0.2">
      <c r="U223" s="74"/>
      <c r="V223" s="74"/>
      <c r="W223" s="74"/>
      <c r="X223" s="74"/>
      <c r="Y223" s="74"/>
    </row>
    <row r="224" spans="1:25" x14ac:dyDescent="0.2">
      <c r="U224" s="74"/>
      <c r="V224" s="74"/>
      <c r="W224" s="74"/>
      <c r="X224" s="74"/>
      <c r="Y224" s="74"/>
    </row>
    <row r="225" spans="21:25" x14ac:dyDescent="0.2">
      <c r="U225" s="74"/>
      <c r="V225" s="74"/>
      <c r="W225" s="74"/>
      <c r="X225" s="74"/>
      <c r="Y225" s="74"/>
    </row>
    <row r="226" spans="21:25" x14ac:dyDescent="0.2">
      <c r="U226" s="74"/>
      <c r="V226" s="74"/>
      <c r="W226" s="74"/>
      <c r="X226" s="74"/>
      <c r="Y226" s="74"/>
    </row>
    <row r="227" spans="21:25" x14ac:dyDescent="0.2">
      <c r="U227" s="74"/>
      <c r="V227" s="74"/>
      <c r="W227" s="74"/>
      <c r="X227" s="74"/>
      <c r="Y227" s="74"/>
    </row>
    <row r="228" spans="21:25" x14ac:dyDescent="0.2">
      <c r="U228" s="74"/>
      <c r="V228" s="74"/>
      <c r="W228" s="74"/>
      <c r="X228" s="74"/>
      <c r="Y228" s="74"/>
    </row>
    <row r="229" spans="21:25" x14ac:dyDescent="0.2">
      <c r="U229" s="74"/>
      <c r="V229" s="74"/>
      <c r="W229" s="74"/>
      <c r="X229" s="74"/>
      <c r="Y229" s="74"/>
    </row>
    <row r="230" spans="21:25" x14ac:dyDescent="0.2">
      <c r="U230" s="74"/>
      <c r="V230" s="74"/>
      <c r="W230" s="74"/>
      <c r="X230" s="74"/>
      <c r="Y230" s="74"/>
    </row>
    <row r="231" spans="21:25" x14ac:dyDescent="0.2">
      <c r="U231" s="74"/>
      <c r="V231" s="74"/>
      <c r="W231" s="74"/>
      <c r="X231" s="74"/>
      <c r="Y231" s="74"/>
    </row>
    <row r="232" spans="21:25" x14ac:dyDescent="0.2">
      <c r="U232" s="74"/>
      <c r="V232" s="74"/>
      <c r="W232" s="74"/>
      <c r="X232" s="74"/>
      <c r="Y232" s="74"/>
    </row>
    <row r="233" spans="21:25" x14ac:dyDescent="0.2">
      <c r="U233" s="74"/>
      <c r="V233" s="74"/>
      <c r="W233" s="74"/>
      <c r="X233" s="74"/>
      <c r="Y233" s="74"/>
    </row>
    <row r="234" spans="21:25" x14ac:dyDescent="0.2">
      <c r="U234" s="74"/>
      <c r="V234" s="74"/>
      <c r="W234" s="74"/>
      <c r="X234" s="74"/>
      <c r="Y234" s="74"/>
    </row>
    <row r="235" spans="21:25" x14ac:dyDescent="0.2">
      <c r="U235" s="74"/>
      <c r="V235" s="74"/>
      <c r="W235" s="74"/>
      <c r="X235" s="74"/>
      <c r="Y235" s="74"/>
    </row>
    <row r="236" spans="21:25" x14ac:dyDescent="0.2">
      <c r="U236" s="74"/>
      <c r="V236" s="74"/>
      <c r="W236" s="74"/>
      <c r="X236" s="74"/>
      <c r="Y236" s="74"/>
    </row>
    <row r="237" spans="21:25" x14ac:dyDescent="0.2">
      <c r="U237" s="74"/>
      <c r="V237" s="74"/>
      <c r="W237" s="74"/>
      <c r="X237" s="74"/>
      <c r="Y237" s="74"/>
    </row>
    <row r="238" spans="21:25" x14ac:dyDescent="0.2">
      <c r="U238" s="74"/>
      <c r="V238" s="74"/>
      <c r="W238" s="74"/>
      <c r="X238" s="74"/>
      <c r="Y238" s="74"/>
    </row>
    <row r="239" spans="21:25" x14ac:dyDescent="0.2">
      <c r="U239" s="74"/>
      <c r="V239" s="74"/>
      <c r="W239" s="74"/>
      <c r="X239" s="74"/>
      <c r="Y239" s="74"/>
    </row>
    <row r="240" spans="21:25" x14ac:dyDescent="0.2">
      <c r="U240" s="74"/>
      <c r="V240" s="74"/>
      <c r="W240" s="74"/>
      <c r="X240" s="74"/>
      <c r="Y240" s="74"/>
    </row>
    <row r="241" spans="21:25" x14ac:dyDescent="0.2">
      <c r="U241" s="74"/>
      <c r="V241" s="74"/>
      <c r="W241" s="74"/>
      <c r="X241" s="74"/>
      <c r="Y241" s="74"/>
    </row>
    <row r="242" spans="21:25" x14ac:dyDescent="0.2">
      <c r="U242" s="74"/>
      <c r="V242" s="74"/>
      <c r="W242" s="74"/>
      <c r="X242" s="74"/>
      <c r="Y242" s="74"/>
    </row>
    <row r="243" spans="21:25" x14ac:dyDescent="0.2">
      <c r="U243" s="74"/>
      <c r="V243" s="74"/>
      <c r="W243" s="74"/>
      <c r="X243" s="74"/>
      <c r="Y243" s="74"/>
    </row>
    <row r="244" spans="21:25" x14ac:dyDescent="0.2">
      <c r="U244" s="74"/>
      <c r="V244" s="74"/>
      <c r="W244" s="74"/>
      <c r="X244" s="74"/>
      <c r="Y244" s="74"/>
    </row>
    <row r="245" spans="21:25" x14ac:dyDescent="0.2">
      <c r="U245" s="74"/>
      <c r="V245" s="74"/>
      <c r="W245" s="74"/>
      <c r="X245" s="74"/>
      <c r="Y245" s="74"/>
    </row>
    <row r="246" spans="21:25" x14ac:dyDescent="0.2">
      <c r="U246" s="74"/>
      <c r="V246" s="74"/>
      <c r="W246" s="74"/>
      <c r="X246" s="74"/>
      <c r="Y246" s="74"/>
    </row>
    <row r="247" spans="21:25" x14ac:dyDescent="0.2">
      <c r="U247" s="74"/>
      <c r="V247" s="74"/>
      <c r="W247" s="74"/>
      <c r="X247" s="74"/>
      <c r="Y247" s="74"/>
    </row>
    <row r="248" spans="21:25" x14ac:dyDescent="0.2">
      <c r="U248" s="74"/>
      <c r="V248" s="74"/>
      <c r="W248" s="74"/>
      <c r="X248" s="74"/>
      <c r="Y248" s="74"/>
    </row>
    <row r="249" spans="21:25" x14ac:dyDescent="0.2">
      <c r="U249" s="74"/>
      <c r="V249" s="74"/>
      <c r="W249" s="74"/>
      <c r="X249" s="74"/>
      <c r="Y249" s="74"/>
    </row>
    <row r="250" spans="21:25" x14ac:dyDescent="0.2">
      <c r="U250" s="74"/>
      <c r="V250" s="74"/>
      <c r="W250" s="74"/>
      <c r="X250" s="74"/>
      <c r="Y250" s="74"/>
    </row>
    <row r="251" spans="21:25" x14ac:dyDescent="0.2">
      <c r="U251" s="74"/>
      <c r="V251" s="74"/>
      <c r="W251" s="74"/>
      <c r="X251" s="74"/>
      <c r="Y251" s="74"/>
    </row>
    <row r="252" spans="21:25" x14ac:dyDescent="0.2">
      <c r="U252" s="74"/>
      <c r="V252" s="74"/>
      <c r="W252" s="74"/>
      <c r="X252" s="74"/>
      <c r="Y252" s="74"/>
    </row>
    <row r="253" spans="21:25" x14ac:dyDescent="0.2">
      <c r="U253" s="74"/>
      <c r="V253" s="74"/>
      <c r="W253" s="74"/>
      <c r="X253" s="74"/>
      <c r="Y253" s="74"/>
    </row>
    <row r="254" spans="21:25" x14ac:dyDescent="0.2">
      <c r="U254" s="74"/>
      <c r="V254" s="74"/>
      <c r="W254" s="74"/>
      <c r="X254" s="74"/>
      <c r="Y254" s="74"/>
    </row>
    <row r="255" spans="21:25" x14ac:dyDescent="0.2">
      <c r="U255" s="74"/>
      <c r="V255" s="74"/>
      <c r="W255" s="74"/>
      <c r="X255" s="74"/>
      <c r="Y255" s="74"/>
    </row>
    <row r="256" spans="21:25" x14ac:dyDescent="0.2">
      <c r="U256" s="74"/>
      <c r="V256" s="74"/>
      <c r="W256" s="74"/>
      <c r="X256" s="74"/>
      <c r="Y256" s="74"/>
    </row>
    <row r="257" spans="21:25" x14ac:dyDescent="0.2">
      <c r="U257" s="74"/>
      <c r="V257" s="74"/>
      <c r="W257" s="74"/>
      <c r="X257" s="74"/>
      <c r="Y257" s="74"/>
    </row>
    <row r="258" spans="21:25" x14ac:dyDescent="0.2">
      <c r="U258" s="74"/>
      <c r="V258" s="74"/>
      <c r="W258" s="74"/>
      <c r="X258" s="74"/>
      <c r="Y258" s="74"/>
    </row>
    <row r="259" spans="21:25" x14ac:dyDescent="0.2">
      <c r="U259" s="74"/>
      <c r="V259" s="74"/>
      <c r="W259" s="74"/>
      <c r="X259" s="74"/>
      <c r="Y259" s="74"/>
    </row>
    <row r="260" spans="21:25" x14ac:dyDescent="0.2">
      <c r="U260" s="74"/>
      <c r="V260" s="74"/>
      <c r="W260" s="74"/>
      <c r="X260" s="74"/>
      <c r="Y260" s="74"/>
    </row>
    <row r="261" spans="21:25" x14ac:dyDescent="0.2">
      <c r="U261" s="74"/>
      <c r="V261" s="74"/>
      <c r="W261" s="74"/>
      <c r="X261" s="74"/>
      <c r="Y261" s="74"/>
    </row>
    <row r="262" spans="21:25" x14ac:dyDescent="0.2">
      <c r="U262" s="74"/>
      <c r="V262" s="74"/>
      <c r="W262" s="74"/>
      <c r="X262" s="74"/>
      <c r="Y262" s="74"/>
    </row>
    <row r="263" spans="21:25" x14ac:dyDescent="0.2">
      <c r="U263" s="74"/>
      <c r="V263" s="74"/>
      <c r="W263" s="74"/>
      <c r="X263" s="74"/>
      <c r="Y263" s="74"/>
    </row>
    <row r="264" spans="21:25" x14ac:dyDescent="0.2">
      <c r="U264" s="74"/>
      <c r="V264" s="74"/>
      <c r="W264" s="74"/>
      <c r="X264" s="74"/>
      <c r="Y264" s="74"/>
    </row>
    <row r="265" spans="21:25" x14ac:dyDescent="0.2">
      <c r="U265" s="74"/>
      <c r="V265" s="74"/>
      <c r="W265" s="74"/>
      <c r="X265" s="74"/>
      <c r="Y265" s="74"/>
    </row>
    <row r="266" spans="21:25" x14ac:dyDescent="0.2">
      <c r="U266" s="74"/>
      <c r="V266" s="74"/>
      <c r="W266" s="74"/>
      <c r="X266" s="74"/>
      <c r="Y266" s="74"/>
    </row>
    <row r="267" spans="21:25" x14ac:dyDescent="0.2">
      <c r="U267" s="74"/>
      <c r="V267" s="74"/>
      <c r="W267" s="74"/>
      <c r="X267" s="74"/>
      <c r="Y267" s="74"/>
    </row>
    <row r="268" spans="21:25" x14ac:dyDescent="0.2">
      <c r="U268" s="74"/>
      <c r="V268" s="74"/>
      <c r="W268" s="74"/>
      <c r="X268" s="74"/>
      <c r="Y268" s="74"/>
    </row>
    <row r="269" spans="21:25" x14ac:dyDescent="0.2">
      <c r="U269" s="74"/>
      <c r="V269" s="74"/>
      <c r="W269" s="74"/>
      <c r="X269" s="74"/>
      <c r="Y269" s="74"/>
    </row>
    <row r="270" spans="21:25" x14ac:dyDescent="0.2">
      <c r="U270" s="74"/>
      <c r="V270" s="74"/>
      <c r="W270" s="74"/>
      <c r="X270" s="74"/>
      <c r="Y270" s="74"/>
    </row>
    <row r="271" spans="21:25" x14ac:dyDescent="0.2">
      <c r="U271" s="74"/>
      <c r="V271" s="74"/>
      <c r="W271" s="74"/>
      <c r="X271" s="74"/>
      <c r="Y271" s="74"/>
    </row>
    <row r="272" spans="21:25" x14ac:dyDescent="0.2">
      <c r="U272" s="74"/>
      <c r="V272" s="74"/>
      <c r="W272" s="74"/>
      <c r="X272" s="74"/>
      <c r="Y272" s="74"/>
    </row>
    <row r="273" spans="21:25" x14ac:dyDescent="0.2">
      <c r="U273" s="74"/>
      <c r="V273" s="74"/>
      <c r="W273" s="74"/>
      <c r="X273" s="74"/>
      <c r="Y273" s="74"/>
    </row>
    <row r="274" spans="21:25" x14ac:dyDescent="0.2">
      <c r="U274" s="74"/>
      <c r="V274" s="74"/>
      <c r="W274" s="74"/>
      <c r="X274" s="74"/>
      <c r="Y274" s="74"/>
    </row>
    <row r="275" spans="21:25" x14ac:dyDescent="0.2">
      <c r="U275" s="74"/>
      <c r="V275" s="74"/>
      <c r="W275" s="74"/>
      <c r="X275" s="74"/>
      <c r="Y275" s="74"/>
    </row>
    <row r="276" spans="21:25" x14ac:dyDescent="0.2">
      <c r="U276" s="74"/>
      <c r="V276" s="74"/>
      <c r="W276" s="74"/>
      <c r="X276" s="74"/>
      <c r="Y276" s="74"/>
    </row>
    <row r="277" spans="21:25" x14ac:dyDescent="0.2">
      <c r="U277" s="74"/>
      <c r="V277" s="74"/>
      <c r="W277" s="74"/>
      <c r="X277" s="74"/>
      <c r="Y277" s="74"/>
    </row>
    <row r="278" spans="21:25" x14ac:dyDescent="0.2">
      <c r="U278" s="74"/>
      <c r="V278" s="74"/>
      <c r="W278" s="74"/>
      <c r="X278" s="74"/>
      <c r="Y278" s="74"/>
    </row>
    <row r="279" spans="21:25" x14ac:dyDescent="0.2">
      <c r="U279" s="74"/>
      <c r="V279" s="74"/>
      <c r="W279" s="74"/>
      <c r="X279" s="74"/>
      <c r="Y279" s="74"/>
    </row>
    <row r="280" spans="21:25" x14ac:dyDescent="0.2">
      <c r="U280" s="74"/>
      <c r="V280" s="74"/>
      <c r="W280" s="74"/>
      <c r="X280" s="74"/>
      <c r="Y280" s="74"/>
    </row>
    <row r="281" spans="21:25" x14ac:dyDescent="0.2">
      <c r="U281" s="74"/>
      <c r="V281" s="74"/>
      <c r="W281" s="74"/>
      <c r="X281" s="74"/>
      <c r="Y281" s="74"/>
    </row>
    <row r="282" spans="21:25" x14ac:dyDescent="0.2">
      <c r="U282" s="74"/>
      <c r="V282" s="74"/>
      <c r="W282" s="74"/>
      <c r="X282" s="74"/>
      <c r="Y282" s="74"/>
    </row>
    <row r="283" spans="21:25" x14ac:dyDescent="0.2">
      <c r="U283" s="74"/>
      <c r="V283" s="74"/>
      <c r="W283" s="74"/>
      <c r="X283" s="74"/>
      <c r="Y283" s="74"/>
    </row>
    <row r="284" spans="21:25" x14ac:dyDescent="0.2">
      <c r="U284" s="74"/>
      <c r="V284" s="74"/>
      <c r="W284" s="74"/>
      <c r="X284" s="74"/>
      <c r="Y284" s="74"/>
    </row>
    <row r="285" spans="21:25" x14ac:dyDescent="0.2">
      <c r="U285" s="74"/>
      <c r="V285" s="74"/>
      <c r="W285" s="74"/>
      <c r="X285" s="74"/>
      <c r="Y285" s="74"/>
    </row>
    <row r="286" spans="21:25" x14ac:dyDescent="0.2">
      <c r="U286" s="74"/>
      <c r="V286" s="74"/>
      <c r="W286" s="74"/>
      <c r="X286" s="74"/>
      <c r="Y286" s="74"/>
    </row>
    <row r="287" spans="21:25" x14ac:dyDescent="0.2">
      <c r="U287" s="74"/>
      <c r="V287" s="74"/>
      <c r="W287" s="74"/>
      <c r="X287" s="74"/>
      <c r="Y287" s="74"/>
    </row>
    <row r="288" spans="21:25" x14ac:dyDescent="0.2">
      <c r="U288" s="74"/>
      <c r="V288" s="74"/>
      <c r="W288" s="74"/>
      <c r="X288" s="74"/>
      <c r="Y288" s="74"/>
    </row>
    <row r="289" spans="21:25" x14ac:dyDescent="0.2">
      <c r="U289" s="74"/>
      <c r="V289" s="74"/>
      <c r="W289" s="74"/>
      <c r="X289" s="74"/>
      <c r="Y289" s="74"/>
    </row>
    <row r="290" spans="21:25" x14ac:dyDescent="0.2">
      <c r="U290" s="74"/>
      <c r="V290" s="74"/>
      <c r="W290" s="74"/>
      <c r="X290" s="74"/>
      <c r="Y290" s="74"/>
    </row>
    <row r="291" spans="21:25" x14ac:dyDescent="0.2">
      <c r="U291" s="74"/>
      <c r="V291" s="74"/>
      <c r="W291" s="74"/>
      <c r="X291" s="74"/>
      <c r="Y291" s="74"/>
    </row>
    <row r="292" spans="21:25" x14ac:dyDescent="0.2">
      <c r="U292" s="74"/>
      <c r="V292" s="74"/>
      <c r="W292" s="74"/>
      <c r="X292" s="74"/>
      <c r="Y292" s="74"/>
    </row>
    <row r="293" spans="21:25" x14ac:dyDescent="0.2">
      <c r="U293" s="74"/>
      <c r="V293" s="74"/>
      <c r="W293" s="74"/>
      <c r="X293" s="74"/>
      <c r="Y293" s="74"/>
    </row>
    <row r="294" spans="21:25" x14ac:dyDescent="0.2">
      <c r="U294" s="74"/>
      <c r="V294" s="74"/>
      <c r="W294" s="74"/>
      <c r="X294" s="74"/>
      <c r="Y294" s="74"/>
    </row>
    <row r="295" spans="21:25" x14ac:dyDescent="0.2">
      <c r="U295" s="74"/>
      <c r="V295" s="74"/>
      <c r="W295" s="74"/>
      <c r="X295" s="74"/>
      <c r="Y295" s="74"/>
    </row>
    <row r="296" spans="21:25" x14ac:dyDescent="0.2">
      <c r="U296" s="74"/>
      <c r="V296" s="74"/>
      <c r="W296" s="74"/>
      <c r="X296" s="74"/>
      <c r="Y296" s="74"/>
    </row>
    <row r="297" spans="21:25" x14ac:dyDescent="0.2">
      <c r="U297" s="74"/>
      <c r="V297" s="74"/>
      <c r="W297" s="74"/>
      <c r="X297" s="74"/>
      <c r="Y297" s="74"/>
    </row>
    <row r="298" spans="21:25" x14ac:dyDescent="0.2">
      <c r="U298" s="74"/>
      <c r="V298" s="74"/>
      <c r="W298" s="74"/>
      <c r="X298" s="74"/>
      <c r="Y298" s="74"/>
    </row>
    <row r="299" spans="21:25" x14ac:dyDescent="0.2">
      <c r="U299" s="74"/>
      <c r="V299" s="74"/>
      <c r="W299" s="74"/>
      <c r="X299" s="74"/>
      <c r="Y299" s="74"/>
    </row>
    <row r="300" spans="21:25" x14ac:dyDescent="0.2">
      <c r="U300" s="74"/>
      <c r="V300" s="74"/>
      <c r="W300" s="74"/>
      <c r="X300" s="74"/>
      <c r="Y300" s="74"/>
    </row>
    <row r="301" spans="21:25" x14ac:dyDescent="0.2">
      <c r="U301" s="74"/>
      <c r="V301" s="74"/>
      <c r="W301" s="74"/>
      <c r="X301" s="74"/>
      <c r="Y301" s="74"/>
    </row>
    <row r="302" spans="21:25" x14ac:dyDescent="0.2">
      <c r="U302" s="74"/>
      <c r="V302" s="74"/>
      <c r="W302" s="74"/>
      <c r="X302" s="74"/>
      <c r="Y302" s="74"/>
    </row>
    <row r="303" spans="21:25" x14ac:dyDescent="0.2">
      <c r="U303" s="74"/>
      <c r="V303" s="74"/>
      <c r="W303" s="74"/>
      <c r="X303" s="74"/>
      <c r="Y303" s="74"/>
    </row>
    <row r="304" spans="21:25" x14ac:dyDescent="0.2">
      <c r="U304" s="74"/>
      <c r="V304" s="74"/>
      <c r="W304" s="74"/>
      <c r="X304" s="74"/>
      <c r="Y304" s="74"/>
    </row>
    <row r="305" spans="21:25" x14ac:dyDescent="0.2">
      <c r="U305" s="74"/>
      <c r="V305" s="74"/>
      <c r="W305" s="74"/>
      <c r="X305" s="74"/>
      <c r="Y305" s="74"/>
    </row>
    <row r="306" spans="21:25" x14ac:dyDescent="0.2">
      <c r="U306" s="74"/>
      <c r="V306" s="74"/>
      <c r="W306" s="74"/>
      <c r="X306" s="74"/>
      <c r="Y306" s="74"/>
    </row>
    <row r="307" spans="21:25" x14ac:dyDescent="0.2">
      <c r="U307" s="74"/>
      <c r="V307" s="74"/>
      <c r="W307" s="74"/>
      <c r="X307" s="74"/>
      <c r="Y307" s="74"/>
    </row>
    <row r="308" spans="21:25" x14ac:dyDescent="0.2">
      <c r="U308" s="74"/>
      <c r="V308" s="74"/>
      <c r="W308" s="74"/>
      <c r="X308" s="74"/>
      <c r="Y308" s="74"/>
    </row>
    <row r="309" spans="21:25" x14ac:dyDescent="0.2">
      <c r="U309" s="74"/>
      <c r="V309" s="74"/>
      <c r="W309" s="74"/>
      <c r="X309" s="74"/>
      <c r="Y309" s="74"/>
    </row>
    <row r="310" spans="21:25" x14ac:dyDescent="0.2">
      <c r="U310" s="74"/>
      <c r="V310" s="74"/>
      <c r="W310" s="74"/>
      <c r="X310" s="74"/>
      <c r="Y310" s="74"/>
    </row>
    <row r="311" spans="21:25" x14ac:dyDescent="0.2">
      <c r="U311" s="74"/>
      <c r="V311" s="74"/>
      <c r="W311" s="74"/>
      <c r="X311" s="74"/>
      <c r="Y311" s="74"/>
    </row>
    <row r="312" spans="21:25" x14ac:dyDescent="0.2">
      <c r="U312" s="74"/>
      <c r="V312" s="74"/>
      <c r="W312" s="74"/>
      <c r="X312" s="74"/>
      <c r="Y312" s="74"/>
    </row>
    <row r="313" spans="21:25" x14ac:dyDescent="0.2">
      <c r="U313" s="74"/>
      <c r="V313" s="74"/>
      <c r="W313" s="74"/>
      <c r="X313" s="74"/>
      <c r="Y313" s="74"/>
    </row>
    <row r="314" spans="21:25" x14ac:dyDescent="0.2">
      <c r="U314" s="74"/>
      <c r="V314" s="74"/>
      <c r="W314" s="74"/>
      <c r="X314" s="74"/>
      <c r="Y314" s="74"/>
    </row>
    <row r="315" spans="21:25" x14ac:dyDescent="0.2">
      <c r="U315" s="74"/>
      <c r="V315" s="74"/>
      <c r="W315" s="74"/>
      <c r="X315" s="74"/>
      <c r="Y315" s="74"/>
    </row>
    <row r="316" spans="21:25" x14ac:dyDescent="0.2">
      <c r="U316" s="74"/>
      <c r="V316" s="74"/>
      <c r="W316" s="74"/>
      <c r="X316" s="74"/>
      <c r="Y316" s="74"/>
    </row>
    <row r="317" spans="21:25" x14ac:dyDescent="0.2">
      <c r="U317" s="74"/>
      <c r="V317" s="74"/>
      <c r="W317" s="74"/>
      <c r="X317" s="74"/>
      <c r="Y317" s="74"/>
    </row>
    <row r="318" spans="21:25" x14ac:dyDescent="0.2">
      <c r="U318" s="74"/>
      <c r="V318" s="74"/>
      <c r="W318" s="74"/>
      <c r="X318" s="74"/>
      <c r="Y318" s="74"/>
    </row>
    <row r="319" spans="21:25" x14ac:dyDescent="0.2">
      <c r="U319" s="74"/>
      <c r="V319" s="74"/>
      <c r="W319" s="74"/>
      <c r="X319" s="74"/>
      <c r="Y319" s="74"/>
    </row>
    <row r="320" spans="21:25" x14ac:dyDescent="0.2">
      <c r="U320" s="74"/>
      <c r="V320" s="74"/>
      <c r="W320" s="74"/>
      <c r="X320" s="74"/>
      <c r="Y320" s="74"/>
    </row>
    <row r="321" spans="21:25" x14ac:dyDescent="0.2">
      <c r="U321" s="74"/>
      <c r="V321" s="74"/>
      <c r="W321" s="74"/>
      <c r="X321" s="74"/>
      <c r="Y321" s="74"/>
    </row>
    <row r="322" spans="21:25" x14ac:dyDescent="0.2">
      <c r="U322" s="74"/>
      <c r="V322" s="74"/>
      <c r="W322" s="74"/>
      <c r="X322" s="74"/>
      <c r="Y322" s="74"/>
    </row>
    <row r="323" spans="21:25" x14ac:dyDescent="0.2">
      <c r="U323" s="74"/>
      <c r="V323" s="74"/>
      <c r="W323" s="74"/>
      <c r="X323" s="74"/>
      <c r="Y323" s="74"/>
    </row>
    <row r="324" spans="21:25" x14ac:dyDescent="0.2">
      <c r="U324" s="74"/>
      <c r="V324" s="74"/>
      <c r="W324" s="74"/>
      <c r="X324" s="74"/>
      <c r="Y324" s="74"/>
    </row>
    <row r="325" spans="21:25" x14ac:dyDescent="0.2">
      <c r="U325" s="74"/>
      <c r="V325" s="74"/>
      <c r="W325" s="74"/>
      <c r="X325" s="74"/>
      <c r="Y325" s="74"/>
    </row>
    <row r="326" spans="21:25" x14ac:dyDescent="0.2">
      <c r="U326" s="74"/>
      <c r="V326" s="74"/>
      <c r="W326" s="74"/>
      <c r="X326" s="74"/>
      <c r="Y326" s="74"/>
    </row>
    <row r="327" spans="21:25" x14ac:dyDescent="0.2">
      <c r="U327" s="74"/>
      <c r="V327" s="74"/>
      <c r="W327" s="74"/>
      <c r="X327" s="74"/>
      <c r="Y327" s="74"/>
    </row>
    <row r="328" spans="21:25" x14ac:dyDescent="0.2">
      <c r="U328" s="74"/>
      <c r="V328" s="74"/>
      <c r="W328" s="74"/>
      <c r="X328" s="74"/>
      <c r="Y328" s="74"/>
    </row>
    <row r="329" spans="21:25" x14ac:dyDescent="0.2">
      <c r="U329" s="74"/>
      <c r="V329" s="74"/>
      <c r="W329" s="74"/>
      <c r="X329" s="74"/>
      <c r="Y329" s="74"/>
    </row>
    <row r="330" spans="21:25" x14ac:dyDescent="0.2">
      <c r="U330" s="74"/>
      <c r="V330" s="74"/>
      <c r="W330" s="74"/>
      <c r="X330" s="74"/>
      <c r="Y330" s="74"/>
    </row>
    <row r="331" spans="21:25" x14ac:dyDescent="0.2">
      <c r="U331" s="74"/>
      <c r="V331" s="74"/>
      <c r="W331" s="74"/>
      <c r="X331" s="74"/>
      <c r="Y331" s="74"/>
    </row>
    <row r="332" spans="21:25" x14ac:dyDescent="0.2">
      <c r="U332" s="74"/>
      <c r="V332" s="74"/>
      <c r="W332" s="74"/>
      <c r="X332" s="74"/>
      <c r="Y332" s="74"/>
    </row>
    <row r="333" spans="21:25" x14ac:dyDescent="0.2">
      <c r="U333" s="74"/>
      <c r="V333" s="74"/>
      <c r="W333" s="74"/>
      <c r="X333" s="74"/>
      <c r="Y333" s="74"/>
    </row>
    <row r="334" spans="21:25" x14ac:dyDescent="0.2">
      <c r="U334" s="74"/>
      <c r="V334" s="74"/>
      <c r="W334" s="74"/>
      <c r="X334" s="74"/>
      <c r="Y334" s="74"/>
    </row>
    <row r="335" spans="21:25" x14ac:dyDescent="0.2">
      <c r="U335" s="74"/>
      <c r="V335" s="74"/>
      <c r="W335" s="74"/>
      <c r="X335" s="74"/>
      <c r="Y335" s="74"/>
    </row>
    <row r="336" spans="21:25" x14ac:dyDescent="0.2">
      <c r="U336" s="74"/>
      <c r="V336" s="74"/>
      <c r="W336" s="74"/>
      <c r="X336" s="74"/>
      <c r="Y336" s="74"/>
    </row>
    <row r="337" spans="21:25" x14ac:dyDescent="0.2">
      <c r="U337" s="74"/>
      <c r="V337" s="74"/>
      <c r="W337" s="74"/>
      <c r="X337" s="74"/>
      <c r="Y337" s="74"/>
    </row>
    <row r="338" spans="21:25" x14ac:dyDescent="0.2">
      <c r="U338" s="74"/>
      <c r="V338" s="74"/>
      <c r="W338" s="74"/>
      <c r="X338" s="74"/>
      <c r="Y338" s="74"/>
    </row>
    <row r="339" spans="21:25" x14ac:dyDescent="0.2">
      <c r="U339" s="74"/>
      <c r="V339" s="74"/>
      <c r="W339" s="74"/>
      <c r="X339" s="74"/>
      <c r="Y339" s="74"/>
    </row>
    <row r="340" spans="21:25" x14ac:dyDescent="0.2">
      <c r="U340" s="74"/>
      <c r="V340" s="74"/>
      <c r="W340" s="74"/>
      <c r="X340" s="74"/>
      <c r="Y340" s="74"/>
    </row>
    <row r="341" spans="21:25" x14ac:dyDescent="0.2">
      <c r="U341" s="74"/>
      <c r="V341" s="74"/>
      <c r="W341" s="74"/>
      <c r="X341" s="74"/>
      <c r="Y341" s="74"/>
    </row>
    <row r="342" spans="21:25" x14ac:dyDescent="0.2">
      <c r="U342" s="74"/>
      <c r="V342" s="74"/>
      <c r="W342" s="74"/>
      <c r="X342" s="74"/>
      <c r="Y342" s="74"/>
    </row>
    <row r="343" spans="21:25" x14ac:dyDescent="0.2">
      <c r="U343" s="74"/>
      <c r="V343" s="74"/>
      <c r="W343" s="74"/>
      <c r="X343" s="74"/>
      <c r="Y343" s="74"/>
    </row>
    <row r="344" spans="21:25" x14ac:dyDescent="0.2">
      <c r="U344" s="74"/>
      <c r="V344" s="74"/>
      <c r="W344" s="74"/>
      <c r="X344" s="74"/>
      <c r="Y344" s="74"/>
    </row>
    <row r="345" spans="21:25" x14ac:dyDescent="0.2">
      <c r="U345" s="74"/>
      <c r="V345" s="74"/>
      <c r="W345" s="74"/>
      <c r="X345" s="74"/>
      <c r="Y345" s="74"/>
    </row>
    <row r="346" spans="21:25" x14ac:dyDescent="0.2">
      <c r="U346" s="74"/>
      <c r="V346" s="74"/>
      <c r="W346" s="74"/>
      <c r="X346" s="74"/>
      <c r="Y346" s="74"/>
    </row>
    <row r="347" spans="21:25" x14ac:dyDescent="0.2">
      <c r="U347" s="74"/>
      <c r="V347" s="74"/>
      <c r="W347" s="74"/>
      <c r="X347" s="74"/>
      <c r="Y347" s="74"/>
    </row>
    <row r="348" spans="21:25" x14ac:dyDescent="0.2">
      <c r="U348" s="74"/>
      <c r="V348" s="74"/>
      <c r="W348" s="74"/>
      <c r="X348" s="74"/>
      <c r="Y348" s="74"/>
    </row>
    <row r="349" spans="21:25" x14ac:dyDescent="0.2">
      <c r="U349" s="74"/>
      <c r="V349" s="74"/>
      <c r="W349" s="74"/>
      <c r="X349" s="74"/>
      <c r="Y349" s="74"/>
    </row>
    <row r="350" spans="21:25" x14ac:dyDescent="0.2">
      <c r="U350" s="74"/>
      <c r="V350" s="74"/>
      <c r="W350" s="74"/>
      <c r="X350" s="74"/>
      <c r="Y350" s="74"/>
    </row>
    <row r="351" spans="21:25" x14ac:dyDescent="0.2">
      <c r="U351" s="74"/>
      <c r="V351" s="74"/>
      <c r="W351" s="74"/>
      <c r="X351" s="74"/>
      <c r="Y351" s="74"/>
    </row>
    <row r="352" spans="21:25" x14ac:dyDescent="0.2">
      <c r="U352" s="74"/>
      <c r="V352" s="74"/>
      <c r="W352" s="74"/>
      <c r="X352" s="74"/>
      <c r="Y352" s="74"/>
    </row>
    <row r="353" spans="21:25" x14ac:dyDescent="0.2">
      <c r="U353" s="74"/>
      <c r="V353" s="74"/>
      <c r="W353" s="74"/>
      <c r="X353" s="74"/>
      <c r="Y353" s="74"/>
    </row>
    <row r="354" spans="21:25" x14ac:dyDescent="0.2">
      <c r="U354" s="74"/>
      <c r="V354" s="74"/>
      <c r="W354" s="74"/>
      <c r="X354" s="74"/>
      <c r="Y354" s="74"/>
    </row>
    <row r="355" spans="21:25" x14ac:dyDescent="0.2">
      <c r="U355" s="74"/>
      <c r="V355" s="74"/>
      <c r="W355" s="74"/>
      <c r="X355" s="74"/>
      <c r="Y355" s="74"/>
    </row>
    <row r="356" spans="21:25" x14ac:dyDescent="0.2">
      <c r="U356" s="74"/>
      <c r="V356" s="74"/>
      <c r="W356" s="74"/>
      <c r="X356" s="74"/>
      <c r="Y356" s="74"/>
    </row>
    <row r="357" spans="21:25" x14ac:dyDescent="0.2">
      <c r="U357" s="74"/>
      <c r="V357" s="74"/>
      <c r="W357" s="74"/>
      <c r="X357" s="74"/>
      <c r="Y357" s="74"/>
    </row>
    <row r="358" spans="21:25" x14ac:dyDescent="0.2">
      <c r="U358" s="74"/>
      <c r="V358" s="74"/>
      <c r="W358" s="74"/>
      <c r="X358" s="74"/>
      <c r="Y358" s="74"/>
    </row>
    <row r="359" spans="21:25" x14ac:dyDescent="0.2">
      <c r="U359" s="74"/>
      <c r="V359" s="74"/>
      <c r="W359" s="74"/>
      <c r="X359" s="74"/>
      <c r="Y359" s="74"/>
    </row>
    <row r="360" spans="21:25" x14ac:dyDescent="0.2">
      <c r="U360" s="74"/>
      <c r="V360" s="74"/>
      <c r="W360" s="74"/>
      <c r="X360" s="74"/>
      <c r="Y360" s="74"/>
    </row>
    <row r="361" spans="21:25" x14ac:dyDescent="0.2">
      <c r="U361" s="74"/>
      <c r="V361" s="74"/>
      <c r="W361" s="74"/>
      <c r="X361" s="74"/>
      <c r="Y361" s="74"/>
    </row>
    <row r="362" spans="21:25" x14ac:dyDescent="0.2">
      <c r="U362" s="74"/>
      <c r="V362" s="74"/>
      <c r="W362" s="74"/>
      <c r="X362" s="74"/>
      <c r="Y362" s="74"/>
    </row>
    <row r="363" spans="21:25" x14ac:dyDescent="0.2">
      <c r="U363" s="74"/>
      <c r="V363" s="74"/>
      <c r="W363" s="74"/>
      <c r="X363" s="74"/>
      <c r="Y363" s="74"/>
    </row>
    <row r="364" spans="21:25" x14ac:dyDescent="0.2">
      <c r="U364" s="74"/>
      <c r="V364" s="74"/>
      <c r="W364" s="74"/>
      <c r="X364" s="74"/>
      <c r="Y364" s="74"/>
    </row>
    <row r="365" spans="21:25" x14ac:dyDescent="0.2">
      <c r="U365" s="74"/>
      <c r="V365" s="74"/>
      <c r="W365" s="74"/>
      <c r="X365" s="74"/>
      <c r="Y365" s="74"/>
    </row>
    <row r="366" spans="21:25" x14ac:dyDescent="0.2">
      <c r="U366" s="74"/>
      <c r="V366" s="74"/>
      <c r="W366" s="74"/>
      <c r="X366" s="74"/>
      <c r="Y366" s="74"/>
    </row>
    <row r="367" spans="21:25" x14ac:dyDescent="0.2">
      <c r="U367" s="74"/>
      <c r="V367" s="74"/>
      <c r="W367" s="74"/>
      <c r="X367" s="74"/>
      <c r="Y367" s="74"/>
    </row>
    <row r="368" spans="21:25" x14ac:dyDescent="0.2">
      <c r="U368" s="74"/>
      <c r="V368" s="74"/>
      <c r="W368" s="74"/>
      <c r="X368" s="74"/>
      <c r="Y368" s="74"/>
    </row>
    <row r="369" spans="21:25" x14ac:dyDescent="0.2">
      <c r="U369" s="74"/>
      <c r="V369" s="74"/>
      <c r="W369" s="74"/>
      <c r="X369" s="74"/>
      <c r="Y369" s="74"/>
    </row>
    <row r="370" spans="21:25" x14ac:dyDescent="0.2">
      <c r="U370" s="74"/>
      <c r="V370" s="74"/>
      <c r="W370" s="74"/>
      <c r="X370" s="74"/>
      <c r="Y370" s="74"/>
    </row>
    <row r="371" spans="21:25" x14ac:dyDescent="0.2">
      <c r="U371" s="74"/>
      <c r="V371" s="74"/>
      <c r="W371" s="74"/>
      <c r="X371" s="74"/>
      <c r="Y371" s="74"/>
    </row>
    <row r="372" spans="21:25" x14ac:dyDescent="0.2">
      <c r="U372" s="74"/>
      <c r="V372" s="74"/>
      <c r="W372" s="74"/>
      <c r="X372" s="74"/>
      <c r="Y372" s="74"/>
    </row>
    <row r="373" spans="21:25" x14ac:dyDescent="0.2">
      <c r="U373" s="74"/>
      <c r="V373" s="74"/>
      <c r="W373" s="74"/>
      <c r="X373" s="74"/>
      <c r="Y373" s="74"/>
    </row>
    <row r="374" spans="21:25" x14ac:dyDescent="0.2">
      <c r="U374" s="74"/>
      <c r="V374" s="74"/>
      <c r="W374" s="74"/>
      <c r="X374" s="74"/>
      <c r="Y374" s="74"/>
    </row>
    <row r="375" spans="21:25" x14ac:dyDescent="0.2">
      <c r="U375" s="74"/>
      <c r="V375" s="74"/>
      <c r="W375" s="74"/>
      <c r="X375" s="74"/>
      <c r="Y375" s="74"/>
    </row>
    <row r="376" spans="21:25" x14ac:dyDescent="0.2">
      <c r="U376" s="74"/>
      <c r="V376" s="74"/>
      <c r="W376" s="74"/>
      <c r="X376" s="74"/>
      <c r="Y376" s="74"/>
    </row>
    <row r="377" spans="21:25" x14ac:dyDescent="0.2">
      <c r="U377" s="74"/>
      <c r="V377" s="74"/>
      <c r="W377" s="74"/>
      <c r="X377" s="74"/>
      <c r="Y377" s="74"/>
    </row>
    <row r="378" spans="21:25" x14ac:dyDescent="0.2">
      <c r="U378" s="74"/>
      <c r="V378" s="74"/>
      <c r="W378" s="74"/>
      <c r="X378" s="74"/>
      <c r="Y378" s="74"/>
    </row>
    <row r="379" spans="21:25" x14ac:dyDescent="0.2">
      <c r="U379" s="74"/>
      <c r="V379" s="74"/>
      <c r="W379" s="74"/>
      <c r="X379" s="74"/>
      <c r="Y379" s="74"/>
    </row>
    <row r="380" spans="21:25" x14ac:dyDescent="0.2">
      <c r="U380" s="74"/>
      <c r="V380" s="74"/>
      <c r="W380" s="74"/>
      <c r="X380" s="74"/>
      <c r="Y380" s="74"/>
    </row>
    <row r="381" spans="21:25" x14ac:dyDescent="0.2">
      <c r="U381" s="74"/>
      <c r="V381" s="74"/>
      <c r="W381" s="74"/>
      <c r="X381" s="74"/>
      <c r="Y381" s="74"/>
    </row>
    <row r="382" spans="21:25" x14ac:dyDescent="0.2">
      <c r="U382" s="74"/>
      <c r="V382" s="74"/>
      <c r="W382" s="74"/>
      <c r="X382" s="74"/>
      <c r="Y382" s="74"/>
    </row>
    <row r="383" spans="21:25" x14ac:dyDescent="0.2">
      <c r="U383" s="74"/>
      <c r="V383" s="74"/>
      <c r="W383" s="74"/>
      <c r="X383" s="74"/>
      <c r="Y383" s="74"/>
    </row>
    <row r="384" spans="21:25" x14ac:dyDescent="0.2">
      <c r="U384" s="74"/>
      <c r="V384" s="74"/>
      <c r="W384" s="74"/>
      <c r="X384" s="74"/>
      <c r="Y384" s="74"/>
    </row>
    <row r="385" spans="21:25" x14ac:dyDescent="0.2">
      <c r="U385" s="74"/>
      <c r="V385" s="74"/>
      <c r="W385" s="74"/>
      <c r="X385" s="74"/>
      <c r="Y385" s="74"/>
    </row>
    <row r="386" spans="21:25" x14ac:dyDescent="0.2">
      <c r="U386" s="74"/>
      <c r="V386" s="74"/>
      <c r="W386" s="74"/>
      <c r="X386" s="74"/>
      <c r="Y386" s="74"/>
    </row>
    <row r="387" spans="21:25" x14ac:dyDescent="0.2">
      <c r="U387" s="74"/>
      <c r="V387" s="74"/>
      <c r="W387" s="74"/>
      <c r="X387" s="74"/>
      <c r="Y387" s="74"/>
    </row>
    <row r="388" spans="21:25" x14ac:dyDescent="0.2">
      <c r="U388" s="74"/>
      <c r="V388" s="74"/>
      <c r="W388" s="74"/>
      <c r="X388" s="74"/>
      <c r="Y388" s="74"/>
    </row>
    <row r="389" spans="21:25" x14ac:dyDescent="0.2">
      <c r="U389" s="74"/>
      <c r="V389" s="74"/>
      <c r="W389" s="74"/>
      <c r="X389" s="74"/>
      <c r="Y389" s="74"/>
    </row>
    <row r="390" spans="21:25" x14ac:dyDescent="0.2">
      <c r="U390" s="74"/>
      <c r="V390" s="74"/>
      <c r="W390" s="74"/>
      <c r="X390" s="74"/>
      <c r="Y390" s="74"/>
    </row>
    <row r="391" spans="21:25" x14ac:dyDescent="0.2">
      <c r="U391" s="74"/>
      <c r="V391" s="74"/>
      <c r="W391" s="74"/>
      <c r="X391" s="74"/>
      <c r="Y391" s="74"/>
    </row>
    <row r="392" spans="21:25" x14ac:dyDescent="0.2">
      <c r="U392" s="74"/>
      <c r="V392" s="74"/>
      <c r="W392" s="74"/>
      <c r="X392" s="74"/>
      <c r="Y392" s="74"/>
    </row>
    <row r="393" spans="21:25" x14ac:dyDescent="0.2">
      <c r="U393" s="74"/>
      <c r="V393" s="74"/>
      <c r="W393" s="74"/>
      <c r="X393" s="74"/>
      <c r="Y393" s="74"/>
    </row>
    <row r="394" spans="21:25" x14ac:dyDescent="0.2">
      <c r="U394" s="74"/>
      <c r="V394" s="74"/>
      <c r="W394" s="74"/>
      <c r="X394" s="74"/>
      <c r="Y394" s="74"/>
    </row>
    <row r="395" spans="21:25" x14ac:dyDescent="0.2">
      <c r="U395" s="74"/>
      <c r="V395" s="74"/>
      <c r="W395" s="74"/>
      <c r="X395" s="74"/>
      <c r="Y395" s="74"/>
    </row>
    <row r="396" spans="21:25" x14ac:dyDescent="0.2">
      <c r="U396" s="74"/>
      <c r="V396" s="74"/>
      <c r="W396" s="74"/>
      <c r="X396" s="74"/>
      <c r="Y396" s="74"/>
    </row>
    <row r="397" spans="21:25" x14ac:dyDescent="0.2">
      <c r="U397" s="74"/>
      <c r="V397" s="74"/>
      <c r="W397" s="74"/>
      <c r="X397" s="74"/>
      <c r="Y397" s="74"/>
    </row>
    <row r="398" spans="21:25" x14ac:dyDescent="0.2">
      <c r="U398" s="74"/>
      <c r="V398" s="74"/>
      <c r="W398" s="74"/>
      <c r="X398" s="74"/>
      <c r="Y398" s="74"/>
    </row>
    <row r="399" spans="21:25" x14ac:dyDescent="0.2">
      <c r="U399" s="74"/>
      <c r="V399" s="74"/>
      <c r="W399" s="74"/>
      <c r="X399" s="74"/>
      <c r="Y399" s="74"/>
    </row>
    <row r="400" spans="21:25" x14ac:dyDescent="0.2">
      <c r="U400" s="74"/>
      <c r="V400" s="74"/>
      <c r="W400" s="74"/>
      <c r="X400" s="74"/>
      <c r="Y400" s="74"/>
    </row>
    <row r="401" spans="21:25" x14ac:dyDescent="0.2">
      <c r="U401" s="74"/>
      <c r="V401" s="74"/>
      <c r="W401" s="74"/>
      <c r="X401" s="74"/>
      <c r="Y401" s="74"/>
    </row>
    <row r="402" spans="21:25" x14ac:dyDescent="0.2">
      <c r="U402" s="74"/>
      <c r="V402" s="74"/>
      <c r="W402" s="74"/>
      <c r="X402" s="74"/>
      <c r="Y402" s="74"/>
    </row>
    <row r="403" spans="21:25" x14ac:dyDescent="0.2">
      <c r="U403" s="74"/>
      <c r="V403" s="74"/>
      <c r="W403" s="74"/>
      <c r="X403" s="74"/>
      <c r="Y403" s="74"/>
    </row>
    <row r="404" spans="21:25" x14ac:dyDescent="0.2">
      <c r="U404" s="74"/>
      <c r="V404" s="74"/>
      <c r="W404" s="74"/>
      <c r="X404" s="74"/>
      <c r="Y404" s="74"/>
    </row>
    <row r="405" spans="21:25" x14ac:dyDescent="0.2">
      <c r="U405" s="74"/>
      <c r="V405" s="74"/>
      <c r="W405" s="74"/>
      <c r="X405" s="74"/>
      <c r="Y405" s="74"/>
    </row>
    <row r="406" spans="21:25" x14ac:dyDescent="0.2">
      <c r="U406" s="74"/>
      <c r="V406" s="74"/>
      <c r="W406" s="74"/>
      <c r="X406" s="74"/>
      <c r="Y406" s="74"/>
    </row>
    <row r="407" spans="21:25" x14ac:dyDescent="0.2">
      <c r="U407" s="74"/>
      <c r="V407" s="74"/>
      <c r="W407" s="74"/>
      <c r="X407" s="74"/>
      <c r="Y407" s="74"/>
    </row>
    <row r="408" spans="21:25" x14ac:dyDescent="0.2">
      <c r="U408" s="74"/>
      <c r="V408" s="74"/>
      <c r="W408" s="74"/>
      <c r="X408" s="74"/>
      <c r="Y408" s="74"/>
    </row>
    <row r="409" spans="21:25" x14ac:dyDescent="0.2">
      <c r="U409" s="74"/>
      <c r="V409" s="74"/>
      <c r="W409" s="74"/>
      <c r="X409" s="74"/>
      <c r="Y409" s="74"/>
    </row>
    <row r="410" spans="21:25" x14ac:dyDescent="0.2">
      <c r="U410" s="74"/>
      <c r="V410" s="74"/>
      <c r="W410" s="74"/>
      <c r="X410" s="74"/>
      <c r="Y410" s="74"/>
    </row>
    <row r="411" spans="21:25" x14ac:dyDescent="0.2">
      <c r="U411" s="74"/>
      <c r="V411" s="74"/>
      <c r="W411" s="74"/>
      <c r="X411" s="74"/>
      <c r="Y411" s="74"/>
    </row>
    <row r="412" spans="21:25" x14ac:dyDescent="0.2">
      <c r="U412" s="74"/>
      <c r="V412" s="74"/>
      <c r="W412" s="74"/>
      <c r="X412" s="74"/>
      <c r="Y412" s="74"/>
    </row>
    <row r="413" spans="21:25" x14ac:dyDescent="0.2">
      <c r="U413" s="74"/>
      <c r="V413" s="74"/>
      <c r="W413" s="74"/>
      <c r="X413" s="74"/>
      <c r="Y413" s="74"/>
    </row>
    <row r="414" spans="21:25" x14ac:dyDescent="0.2">
      <c r="U414" s="74"/>
      <c r="V414" s="74"/>
      <c r="W414" s="74"/>
      <c r="X414" s="74"/>
      <c r="Y414" s="74"/>
    </row>
    <row r="415" spans="21:25" x14ac:dyDescent="0.2">
      <c r="U415" s="74"/>
      <c r="V415" s="74"/>
      <c r="W415" s="74"/>
      <c r="X415" s="74"/>
      <c r="Y415" s="74"/>
    </row>
    <row r="416" spans="21:25" x14ac:dyDescent="0.2">
      <c r="U416" s="74"/>
      <c r="V416" s="74"/>
      <c r="W416" s="74"/>
      <c r="X416" s="74"/>
      <c r="Y416" s="74"/>
    </row>
    <row r="417" spans="21:25" x14ac:dyDescent="0.2">
      <c r="U417" s="74"/>
      <c r="V417" s="74"/>
      <c r="W417" s="74"/>
      <c r="X417" s="74"/>
      <c r="Y417" s="74"/>
    </row>
    <row r="418" spans="21:25" x14ac:dyDescent="0.2">
      <c r="U418" s="74"/>
      <c r="V418" s="74"/>
      <c r="W418" s="74"/>
      <c r="X418" s="74"/>
      <c r="Y418" s="74"/>
    </row>
    <row r="419" spans="21:25" x14ac:dyDescent="0.2">
      <c r="U419" s="74"/>
      <c r="V419" s="74"/>
      <c r="W419" s="74"/>
      <c r="X419" s="74"/>
      <c r="Y419" s="74"/>
    </row>
    <row r="420" spans="21:25" x14ac:dyDescent="0.2">
      <c r="U420" s="74"/>
      <c r="V420" s="74"/>
      <c r="W420" s="74"/>
      <c r="X420" s="74"/>
      <c r="Y420" s="74"/>
    </row>
    <row r="421" spans="21:25" x14ac:dyDescent="0.2">
      <c r="U421" s="74"/>
      <c r="V421" s="74"/>
      <c r="W421" s="74"/>
      <c r="X421" s="74"/>
      <c r="Y421" s="74"/>
    </row>
    <row r="422" spans="21:25" x14ac:dyDescent="0.2">
      <c r="U422" s="74"/>
      <c r="V422" s="74"/>
      <c r="W422" s="74"/>
      <c r="X422" s="74"/>
      <c r="Y422" s="74"/>
    </row>
    <row r="423" spans="21:25" x14ac:dyDescent="0.2">
      <c r="U423" s="74"/>
      <c r="V423" s="74"/>
      <c r="W423" s="74"/>
      <c r="X423" s="74"/>
      <c r="Y423" s="74"/>
    </row>
    <row r="424" spans="21:25" x14ac:dyDescent="0.2">
      <c r="U424" s="74"/>
      <c r="V424" s="74"/>
      <c r="W424" s="74"/>
      <c r="X424" s="74"/>
      <c r="Y424" s="74"/>
    </row>
    <row r="425" spans="21:25" x14ac:dyDescent="0.2">
      <c r="U425" s="74"/>
      <c r="V425" s="74"/>
      <c r="W425" s="74"/>
      <c r="X425" s="74"/>
      <c r="Y425" s="74"/>
    </row>
    <row r="426" spans="21:25" x14ac:dyDescent="0.2">
      <c r="U426" s="74"/>
      <c r="V426" s="74"/>
      <c r="W426" s="74"/>
      <c r="X426" s="74"/>
      <c r="Y426" s="74"/>
    </row>
    <row r="427" spans="21:25" x14ac:dyDescent="0.2">
      <c r="U427" s="74"/>
      <c r="V427" s="74"/>
      <c r="W427" s="74"/>
      <c r="X427" s="74"/>
      <c r="Y427" s="74"/>
    </row>
    <row r="428" spans="21:25" x14ac:dyDescent="0.2">
      <c r="U428" s="74"/>
      <c r="V428" s="74"/>
      <c r="W428" s="74"/>
      <c r="X428" s="74"/>
      <c r="Y428" s="74"/>
    </row>
    <row r="429" spans="21:25" x14ac:dyDescent="0.2">
      <c r="U429" s="74"/>
      <c r="V429" s="74"/>
      <c r="W429" s="74"/>
      <c r="X429" s="74"/>
      <c r="Y429" s="74"/>
    </row>
    <row r="430" spans="21:25" x14ac:dyDescent="0.2">
      <c r="U430" s="74"/>
      <c r="V430" s="74"/>
      <c r="W430" s="74"/>
      <c r="X430" s="74"/>
      <c r="Y430" s="74"/>
    </row>
    <row r="431" spans="21:25" x14ac:dyDescent="0.2">
      <c r="U431" s="74"/>
      <c r="V431" s="74"/>
      <c r="W431" s="74"/>
      <c r="X431" s="74"/>
      <c r="Y431" s="74"/>
    </row>
    <row r="432" spans="21:25" x14ac:dyDescent="0.2">
      <c r="U432" s="74"/>
      <c r="V432" s="74"/>
      <c r="W432" s="74"/>
      <c r="X432" s="74"/>
      <c r="Y432" s="74"/>
    </row>
    <row r="433" spans="21:25" x14ac:dyDescent="0.2">
      <c r="U433" s="74"/>
      <c r="V433" s="74"/>
      <c r="W433" s="74"/>
      <c r="X433" s="74"/>
      <c r="Y433" s="74"/>
    </row>
    <row r="434" spans="21:25" x14ac:dyDescent="0.2">
      <c r="U434" s="74"/>
      <c r="V434" s="74"/>
      <c r="W434" s="74"/>
      <c r="X434" s="74"/>
      <c r="Y434" s="74"/>
    </row>
    <row r="435" spans="21:25" x14ac:dyDescent="0.2">
      <c r="U435" s="74"/>
      <c r="V435" s="74"/>
      <c r="W435" s="74"/>
      <c r="X435" s="74"/>
      <c r="Y435" s="74"/>
    </row>
    <row r="436" spans="21:25" x14ac:dyDescent="0.2">
      <c r="U436" s="74"/>
      <c r="V436" s="74"/>
      <c r="W436" s="74"/>
      <c r="X436" s="74"/>
      <c r="Y436" s="74"/>
    </row>
    <row r="437" spans="21:25" x14ac:dyDescent="0.2">
      <c r="U437" s="74"/>
      <c r="V437" s="74"/>
      <c r="W437" s="74"/>
      <c r="X437" s="74"/>
      <c r="Y437" s="74"/>
    </row>
    <row r="438" spans="21:25" x14ac:dyDescent="0.2">
      <c r="U438" s="74"/>
      <c r="V438" s="74"/>
      <c r="W438" s="74"/>
      <c r="X438" s="74"/>
      <c r="Y438" s="74"/>
    </row>
    <row r="439" spans="21:25" x14ac:dyDescent="0.2">
      <c r="U439" s="74"/>
      <c r="V439" s="74"/>
      <c r="W439" s="74"/>
      <c r="X439" s="74"/>
      <c r="Y439" s="74"/>
    </row>
    <row r="440" spans="21:25" x14ac:dyDescent="0.2">
      <c r="U440" s="74"/>
      <c r="V440" s="74"/>
      <c r="W440" s="74"/>
      <c r="X440" s="74"/>
      <c r="Y440" s="74"/>
    </row>
    <row r="441" spans="21:25" x14ac:dyDescent="0.2">
      <c r="U441" s="74"/>
      <c r="V441" s="74"/>
      <c r="W441" s="74"/>
      <c r="X441" s="74"/>
      <c r="Y441" s="74"/>
    </row>
    <row r="442" spans="21:25" x14ac:dyDescent="0.2">
      <c r="U442" s="74"/>
      <c r="V442" s="74"/>
      <c r="W442" s="74"/>
      <c r="X442" s="74"/>
      <c r="Y442" s="74"/>
    </row>
    <row r="443" spans="21:25" x14ac:dyDescent="0.2">
      <c r="U443" s="74"/>
      <c r="V443" s="74"/>
      <c r="W443" s="74"/>
      <c r="X443" s="74"/>
      <c r="Y443" s="74"/>
    </row>
    <row r="444" spans="21:25" x14ac:dyDescent="0.2">
      <c r="U444" s="74"/>
      <c r="V444" s="74"/>
      <c r="W444" s="74"/>
      <c r="X444" s="74"/>
      <c r="Y444" s="74"/>
    </row>
    <row r="445" spans="21:25" x14ac:dyDescent="0.2">
      <c r="U445" s="74"/>
      <c r="V445" s="74"/>
      <c r="W445" s="74"/>
      <c r="X445" s="74"/>
      <c r="Y445" s="74"/>
    </row>
    <row r="446" spans="21:25" x14ac:dyDescent="0.2">
      <c r="U446" s="74"/>
      <c r="V446" s="74"/>
      <c r="W446" s="74"/>
      <c r="X446" s="74"/>
      <c r="Y446" s="74"/>
    </row>
    <row r="447" spans="21:25" x14ac:dyDescent="0.2">
      <c r="U447" s="74"/>
      <c r="V447" s="74"/>
      <c r="W447" s="74"/>
      <c r="X447" s="74"/>
      <c r="Y447" s="74"/>
    </row>
    <row r="448" spans="21:25" x14ac:dyDescent="0.2">
      <c r="U448" s="74"/>
      <c r="V448" s="74"/>
      <c r="W448" s="74"/>
      <c r="X448" s="74"/>
      <c r="Y448" s="74"/>
    </row>
    <row r="449" spans="21:25" x14ac:dyDescent="0.2">
      <c r="U449" s="74"/>
      <c r="V449" s="74"/>
      <c r="W449" s="74"/>
      <c r="X449" s="74"/>
      <c r="Y449" s="74"/>
    </row>
    <row r="450" spans="21:25" x14ac:dyDescent="0.2">
      <c r="U450" s="74"/>
      <c r="V450" s="74"/>
      <c r="W450" s="74"/>
      <c r="X450" s="74"/>
      <c r="Y450" s="74"/>
    </row>
    <row r="451" spans="21:25" x14ac:dyDescent="0.2">
      <c r="U451" s="74"/>
      <c r="V451" s="74"/>
      <c r="W451" s="74"/>
      <c r="X451" s="74"/>
      <c r="Y451" s="74"/>
    </row>
    <row r="452" spans="21:25" x14ac:dyDescent="0.2">
      <c r="U452" s="74"/>
      <c r="V452" s="74"/>
      <c r="W452" s="74"/>
      <c r="X452" s="74"/>
      <c r="Y452" s="74"/>
    </row>
    <row r="453" spans="21:25" x14ac:dyDescent="0.2">
      <c r="U453" s="74"/>
      <c r="V453" s="74"/>
      <c r="W453" s="74"/>
      <c r="X453" s="74"/>
      <c r="Y453" s="74"/>
    </row>
    <row r="454" spans="21:25" x14ac:dyDescent="0.2">
      <c r="U454" s="74"/>
      <c r="V454" s="74"/>
      <c r="W454" s="74"/>
      <c r="X454" s="74"/>
      <c r="Y454" s="74"/>
    </row>
    <row r="455" spans="21:25" x14ac:dyDescent="0.2">
      <c r="U455" s="74"/>
      <c r="V455" s="74"/>
      <c r="W455" s="74"/>
      <c r="X455" s="74"/>
      <c r="Y455" s="74"/>
    </row>
    <row r="456" spans="21:25" x14ac:dyDescent="0.2">
      <c r="U456" s="74"/>
      <c r="V456" s="74"/>
      <c r="W456" s="74"/>
      <c r="X456" s="74"/>
      <c r="Y456" s="74"/>
    </row>
    <row r="457" spans="21:25" x14ac:dyDescent="0.2">
      <c r="U457" s="74"/>
      <c r="V457" s="74"/>
      <c r="W457" s="74"/>
      <c r="X457" s="74"/>
      <c r="Y457" s="74"/>
    </row>
    <row r="458" spans="21:25" x14ac:dyDescent="0.2">
      <c r="U458" s="74"/>
      <c r="V458" s="74"/>
      <c r="W458" s="74"/>
      <c r="X458" s="74"/>
      <c r="Y458" s="74"/>
    </row>
    <row r="459" spans="21:25" x14ac:dyDescent="0.2">
      <c r="U459" s="74"/>
      <c r="V459" s="74"/>
      <c r="W459" s="74"/>
      <c r="X459" s="74"/>
      <c r="Y459" s="74"/>
    </row>
    <row r="460" spans="21:25" x14ac:dyDescent="0.2">
      <c r="U460" s="74"/>
      <c r="V460" s="74"/>
      <c r="W460" s="74"/>
      <c r="X460" s="74"/>
      <c r="Y460" s="74"/>
    </row>
    <row r="461" spans="21:25" x14ac:dyDescent="0.2">
      <c r="U461" s="74"/>
      <c r="V461" s="74"/>
      <c r="W461" s="74"/>
      <c r="X461" s="74"/>
      <c r="Y461" s="74"/>
    </row>
    <row r="462" spans="21:25" x14ac:dyDescent="0.2">
      <c r="U462" s="74"/>
      <c r="V462" s="74"/>
      <c r="W462" s="74"/>
      <c r="X462" s="74"/>
      <c r="Y462" s="74"/>
    </row>
    <row r="463" spans="21:25" x14ac:dyDescent="0.2">
      <c r="U463" s="74"/>
      <c r="V463" s="74"/>
      <c r="W463" s="74"/>
      <c r="X463" s="74"/>
      <c r="Y463" s="74"/>
    </row>
    <row r="464" spans="21:25" x14ac:dyDescent="0.2">
      <c r="U464" s="74"/>
      <c r="V464" s="74"/>
      <c r="W464" s="74"/>
      <c r="X464" s="74"/>
      <c r="Y464" s="74"/>
    </row>
    <row r="465" spans="21:25" x14ac:dyDescent="0.2">
      <c r="U465" s="74"/>
      <c r="V465" s="74"/>
      <c r="W465" s="74"/>
      <c r="X465" s="74"/>
      <c r="Y465" s="74"/>
    </row>
    <row r="466" spans="21:25" x14ac:dyDescent="0.2">
      <c r="U466" s="74"/>
      <c r="V466" s="74"/>
      <c r="W466" s="74"/>
      <c r="X466" s="74"/>
      <c r="Y466" s="74"/>
    </row>
    <row r="467" spans="21:25" x14ac:dyDescent="0.2">
      <c r="U467" s="74"/>
      <c r="V467" s="74"/>
      <c r="W467" s="74"/>
      <c r="X467" s="74"/>
      <c r="Y467" s="74"/>
    </row>
    <row r="468" spans="21:25" x14ac:dyDescent="0.2">
      <c r="U468" s="74"/>
      <c r="V468" s="74"/>
      <c r="W468" s="74"/>
      <c r="X468" s="74"/>
      <c r="Y468" s="74"/>
    </row>
    <row r="469" spans="21:25" x14ac:dyDescent="0.2">
      <c r="U469" s="74"/>
      <c r="V469" s="74"/>
      <c r="W469" s="74"/>
      <c r="X469" s="74"/>
      <c r="Y469" s="74"/>
    </row>
    <row r="470" spans="21:25" x14ac:dyDescent="0.2">
      <c r="U470" s="74"/>
      <c r="V470" s="74"/>
      <c r="W470" s="74"/>
      <c r="X470" s="74"/>
      <c r="Y470" s="74"/>
    </row>
    <row r="471" spans="21:25" x14ac:dyDescent="0.2">
      <c r="U471" s="74"/>
      <c r="V471" s="74"/>
      <c r="W471" s="74"/>
      <c r="X471" s="74"/>
      <c r="Y471" s="74"/>
    </row>
    <row r="472" spans="21:25" x14ac:dyDescent="0.2">
      <c r="U472" s="74"/>
      <c r="V472" s="74"/>
      <c r="W472" s="74"/>
      <c r="X472" s="74"/>
      <c r="Y472" s="74"/>
    </row>
    <row r="473" spans="21:25" x14ac:dyDescent="0.2">
      <c r="U473" s="74"/>
      <c r="V473" s="74"/>
      <c r="W473" s="74"/>
      <c r="X473" s="74"/>
      <c r="Y473" s="74"/>
    </row>
    <row r="474" spans="21:25" x14ac:dyDescent="0.2">
      <c r="U474" s="74"/>
      <c r="V474" s="74"/>
      <c r="W474" s="74"/>
      <c r="X474" s="74"/>
      <c r="Y474" s="74"/>
    </row>
    <row r="475" spans="21:25" x14ac:dyDescent="0.2">
      <c r="U475" s="74"/>
      <c r="V475" s="74"/>
      <c r="W475" s="74"/>
      <c r="X475" s="74"/>
      <c r="Y475" s="74"/>
    </row>
    <row r="476" spans="21:25" x14ac:dyDescent="0.2">
      <c r="U476" s="74"/>
      <c r="V476" s="74"/>
      <c r="W476" s="74"/>
      <c r="X476" s="74"/>
      <c r="Y476" s="74"/>
    </row>
    <row r="477" spans="21:25" x14ac:dyDescent="0.2">
      <c r="U477" s="74"/>
      <c r="V477" s="74"/>
      <c r="W477" s="74"/>
      <c r="X477" s="74"/>
      <c r="Y477" s="74"/>
    </row>
    <row r="478" spans="21:25" x14ac:dyDescent="0.2">
      <c r="U478" s="74"/>
      <c r="V478" s="74"/>
      <c r="W478" s="74"/>
      <c r="X478" s="74"/>
      <c r="Y478" s="74"/>
    </row>
    <row r="479" spans="21:25" x14ac:dyDescent="0.2">
      <c r="U479" s="74"/>
      <c r="V479" s="74"/>
      <c r="W479" s="74"/>
      <c r="X479" s="74"/>
      <c r="Y479" s="74"/>
    </row>
    <row r="480" spans="21:25" x14ac:dyDescent="0.2">
      <c r="U480" s="74"/>
      <c r="V480" s="74"/>
      <c r="W480" s="74"/>
      <c r="X480" s="74"/>
      <c r="Y480" s="74"/>
    </row>
    <row r="481" spans="21:25" x14ac:dyDescent="0.2">
      <c r="U481" s="74"/>
      <c r="V481" s="74"/>
      <c r="W481" s="74"/>
      <c r="X481" s="74"/>
      <c r="Y481" s="74"/>
    </row>
    <row r="482" spans="21:25" x14ac:dyDescent="0.2">
      <c r="U482" s="74"/>
      <c r="V482" s="74"/>
      <c r="W482" s="74"/>
      <c r="X482" s="74"/>
      <c r="Y482" s="74"/>
    </row>
    <row r="483" spans="21:25" x14ac:dyDescent="0.2">
      <c r="U483" s="74"/>
      <c r="V483" s="74"/>
      <c r="W483" s="74"/>
      <c r="X483" s="74"/>
      <c r="Y483" s="74"/>
    </row>
    <row r="484" spans="21:25" x14ac:dyDescent="0.2">
      <c r="U484" s="74"/>
      <c r="V484" s="74"/>
      <c r="W484" s="74"/>
      <c r="X484" s="74"/>
      <c r="Y484" s="74"/>
    </row>
    <row r="485" spans="21:25" x14ac:dyDescent="0.2">
      <c r="U485" s="74"/>
      <c r="V485" s="74"/>
      <c r="W485" s="74"/>
      <c r="X485" s="74"/>
      <c r="Y485" s="74"/>
    </row>
    <row r="486" spans="21:25" x14ac:dyDescent="0.2">
      <c r="U486" s="74"/>
      <c r="V486" s="74"/>
      <c r="W486" s="74"/>
      <c r="X486" s="74"/>
      <c r="Y486" s="74"/>
    </row>
    <row r="487" spans="21:25" x14ac:dyDescent="0.2">
      <c r="U487" s="74"/>
      <c r="V487" s="74"/>
      <c r="W487" s="74"/>
      <c r="X487" s="74"/>
      <c r="Y487" s="74"/>
    </row>
    <row r="488" spans="21:25" x14ac:dyDescent="0.2">
      <c r="U488" s="74"/>
      <c r="V488" s="74"/>
      <c r="W488" s="74"/>
      <c r="X488" s="74"/>
      <c r="Y488" s="74"/>
    </row>
    <row r="489" spans="21:25" x14ac:dyDescent="0.2">
      <c r="U489" s="74"/>
      <c r="V489" s="74"/>
      <c r="W489" s="74"/>
      <c r="X489" s="74"/>
      <c r="Y489" s="74"/>
    </row>
    <row r="490" spans="21:25" x14ac:dyDescent="0.2">
      <c r="U490" s="74"/>
      <c r="V490" s="74"/>
      <c r="W490" s="74"/>
      <c r="X490" s="74"/>
      <c r="Y490" s="74"/>
    </row>
    <row r="491" spans="21:25" x14ac:dyDescent="0.2">
      <c r="U491" s="74"/>
      <c r="V491" s="74"/>
      <c r="W491" s="74"/>
      <c r="X491" s="74"/>
      <c r="Y491" s="74"/>
    </row>
    <row r="492" spans="21:25" x14ac:dyDescent="0.2">
      <c r="U492" s="74"/>
      <c r="V492" s="74"/>
      <c r="W492" s="74"/>
      <c r="X492" s="74"/>
      <c r="Y492" s="74"/>
    </row>
    <row r="493" spans="21:25" x14ac:dyDescent="0.2">
      <c r="U493" s="74"/>
      <c r="V493" s="74"/>
      <c r="W493" s="74"/>
      <c r="X493" s="74"/>
      <c r="Y493" s="74"/>
    </row>
    <row r="494" spans="21:25" x14ac:dyDescent="0.2">
      <c r="U494" s="74"/>
      <c r="V494" s="74"/>
      <c r="W494" s="74"/>
      <c r="X494" s="74"/>
      <c r="Y494" s="74"/>
    </row>
    <row r="495" spans="21:25" x14ac:dyDescent="0.2">
      <c r="U495" s="74"/>
      <c r="V495" s="74"/>
      <c r="W495" s="74"/>
      <c r="X495" s="74"/>
      <c r="Y495" s="74"/>
    </row>
    <row r="496" spans="21:25" x14ac:dyDescent="0.2">
      <c r="U496" s="74"/>
      <c r="V496" s="74"/>
      <c r="W496" s="74"/>
      <c r="X496" s="74"/>
      <c r="Y496" s="74"/>
    </row>
    <row r="497" spans="21:25" x14ac:dyDescent="0.2">
      <c r="U497" s="74"/>
      <c r="V497" s="74"/>
      <c r="W497" s="74"/>
      <c r="X497" s="74"/>
      <c r="Y497" s="74"/>
    </row>
    <row r="498" spans="21:25" x14ac:dyDescent="0.2">
      <c r="U498" s="74"/>
      <c r="V498" s="74"/>
      <c r="W498" s="74"/>
      <c r="X498" s="74"/>
      <c r="Y498" s="74"/>
    </row>
    <row r="499" spans="21:25" x14ac:dyDescent="0.2">
      <c r="U499" s="74"/>
      <c r="V499" s="74"/>
      <c r="W499" s="74"/>
      <c r="X499" s="74"/>
      <c r="Y499" s="74"/>
    </row>
    <row r="500" spans="21:25" x14ac:dyDescent="0.2">
      <c r="U500" s="74"/>
      <c r="V500" s="74"/>
      <c r="W500" s="74"/>
      <c r="X500" s="74"/>
      <c r="Y500" s="74"/>
    </row>
    <row r="501" spans="21:25" x14ac:dyDescent="0.2">
      <c r="U501" s="74"/>
      <c r="V501" s="74"/>
      <c r="W501" s="74"/>
      <c r="X501" s="74"/>
      <c r="Y501" s="74"/>
    </row>
    <row r="502" spans="21:25" x14ac:dyDescent="0.2">
      <c r="U502" s="74"/>
      <c r="V502" s="74"/>
      <c r="W502" s="74"/>
      <c r="X502" s="74"/>
      <c r="Y502" s="74"/>
    </row>
    <row r="503" spans="21:25" x14ac:dyDescent="0.2">
      <c r="U503" s="74"/>
      <c r="V503" s="74"/>
      <c r="W503" s="74"/>
      <c r="X503" s="74"/>
      <c r="Y503" s="74"/>
    </row>
    <row r="504" spans="21:25" x14ac:dyDescent="0.2">
      <c r="U504" s="74"/>
      <c r="V504" s="74"/>
      <c r="W504" s="74"/>
      <c r="X504" s="74"/>
      <c r="Y504" s="74"/>
    </row>
    <row r="505" spans="21:25" x14ac:dyDescent="0.2">
      <c r="U505" s="74"/>
      <c r="V505" s="74"/>
      <c r="W505" s="74"/>
      <c r="X505" s="74"/>
      <c r="Y505" s="74"/>
    </row>
    <row r="506" spans="21:25" x14ac:dyDescent="0.2">
      <c r="U506" s="74"/>
      <c r="V506" s="74"/>
      <c r="W506" s="74"/>
      <c r="X506" s="74"/>
      <c r="Y506" s="74"/>
    </row>
    <row r="507" spans="21:25" x14ac:dyDescent="0.2">
      <c r="U507" s="74"/>
      <c r="V507" s="74"/>
      <c r="W507" s="74"/>
      <c r="X507" s="74"/>
      <c r="Y507" s="74"/>
    </row>
    <row r="508" spans="21:25" x14ac:dyDescent="0.2">
      <c r="U508" s="74"/>
      <c r="V508" s="74"/>
      <c r="W508" s="74"/>
      <c r="X508" s="74"/>
      <c r="Y508" s="74"/>
    </row>
    <row r="509" spans="21:25" x14ac:dyDescent="0.2">
      <c r="U509" s="74"/>
      <c r="V509" s="74"/>
      <c r="W509" s="74"/>
      <c r="X509" s="74"/>
      <c r="Y509" s="74"/>
    </row>
    <row r="510" spans="21:25" x14ac:dyDescent="0.2">
      <c r="U510" s="74"/>
      <c r="V510" s="74"/>
      <c r="W510" s="74"/>
      <c r="X510" s="74"/>
      <c r="Y510" s="74"/>
    </row>
    <row r="511" spans="21:25" x14ac:dyDescent="0.2">
      <c r="U511" s="74"/>
      <c r="V511" s="74"/>
      <c r="W511" s="74"/>
      <c r="X511" s="74"/>
      <c r="Y511" s="74"/>
    </row>
    <row r="512" spans="21:25" x14ac:dyDescent="0.2">
      <c r="U512" s="74"/>
      <c r="V512" s="74"/>
      <c r="W512" s="74"/>
      <c r="X512" s="74"/>
      <c r="Y512" s="74"/>
    </row>
    <row r="513" spans="21:25" x14ac:dyDescent="0.2">
      <c r="U513" s="74"/>
      <c r="V513" s="74"/>
      <c r="W513" s="74"/>
      <c r="X513" s="74"/>
      <c r="Y513" s="74"/>
    </row>
    <row r="514" spans="21:25" x14ac:dyDescent="0.2">
      <c r="U514" s="74"/>
      <c r="V514" s="74"/>
      <c r="W514" s="74"/>
      <c r="X514" s="74"/>
      <c r="Y514" s="74"/>
    </row>
    <row r="515" spans="21:25" x14ac:dyDescent="0.2">
      <c r="U515" s="74"/>
      <c r="V515" s="74"/>
      <c r="W515" s="74"/>
      <c r="X515" s="74"/>
      <c r="Y515" s="74"/>
    </row>
    <row r="516" spans="21:25" x14ac:dyDescent="0.2">
      <c r="U516" s="74"/>
      <c r="V516" s="74"/>
      <c r="W516" s="74"/>
      <c r="X516" s="74"/>
      <c r="Y516" s="74"/>
    </row>
    <row r="517" spans="21:25" x14ac:dyDescent="0.2">
      <c r="U517" s="74"/>
      <c r="V517" s="74"/>
      <c r="W517" s="74"/>
      <c r="X517" s="74"/>
      <c r="Y517" s="74"/>
    </row>
    <row r="518" spans="21:25" x14ac:dyDescent="0.2">
      <c r="U518" s="74"/>
      <c r="V518" s="74"/>
      <c r="W518" s="74"/>
      <c r="X518" s="74"/>
      <c r="Y518" s="74"/>
    </row>
    <row r="519" spans="21:25" x14ac:dyDescent="0.2">
      <c r="U519" s="74"/>
      <c r="V519" s="74"/>
      <c r="W519" s="74"/>
      <c r="X519" s="74"/>
      <c r="Y519" s="74"/>
    </row>
    <row r="520" spans="21:25" x14ac:dyDescent="0.2">
      <c r="U520" s="74"/>
      <c r="V520" s="74"/>
      <c r="W520" s="74"/>
      <c r="X520" s="74"/>
      <c r="Y520" s="74"/>
    </row>
    <row r="521" spans="21:25" x14ac:dyDescent="0.2">
      <c r="U521" s="74"/>
      <c r="V521" s="74"/>
      <c r="W521" s="74"/>
      <c r="X521" s="74"/>
      <c r="Y521" s="74"/>
    </row>
    <row r="522" spans="21:25" x14ac:dyDescent="0.2">
      <c r="U522" s="74"/>
      <c r="V522" s="74"/>
      <c r="W522" s="74"/>
      <c r="X522" s="74"/>
      <c r="Y522" s="74"/>
    </row>
    <row r="523" spans="21:25" x14ac:dyDescent="0.2">
      <c r="U523" s="74"/>
      <c r="V523" s="74"/>
      <c r="W523" s="74"/>
      <c r="X523" s="74"/>
      <c r="Y523" s="74"/>
    </row>
    <row r="524" spans="21:25" x14ac:dyDescent="0.2">
      <c r="U524" s="74"/>
      <c r="V524" s="74"/>
      <c r="W524" s="74"/>
      <c r="X524" s="74"/>
      <c r="Y524" s="74"/>
    </row>
    <row r="525" spans="21:25" x14ac:dyDescent="0.2">
      <c r="U525" s="74"/>
      <c r="V525" s="74"/>
      <c r="W525" s="74"/>
      <c r="X525" s="74"/>
      <c r="Y525" s="74"/>
    </row>
    <row r="526" spans="21:25" x14ac:dyDescent="0.2">
      <c r="U526" s="74"/>
      <c r="V526" s="74"/>
      <c r="W526" s="74"/>
      <c r="X526" s="74"/>
      <c r="Y526" s="74"/>
    </row>
    <row r="527" spans="21:25" x14ac:dyDescent="0.2">
      <c r="U527" s="74"/>
      <c r="V527" s="74"/>
      <c r="W527" s="74"/>
      <c r="X527" s="74"/>
      <c r="Y527" s="74"/>
    </row>
    <row r="528" spans="21:25" x14ac:dyDescent="0.2">
      <c r="U528" s="74"/>
      <c r="V528" s="74"/>
      <c r="W528" s="74"/>
      <c r="X528" s="74"/>
      <c r="Y528" s="74"/>
    </row>
    <row r="529" spans="21:25" x14ac:dyDescent="0.2">
      <c r="U529" s="74"/>
      <c r="V529" s="74"/>
      <c r="W529" s="74"/>
      <c r="X529" s="74"/>
      <c r="Y529" s="74"/>
    </row>
    <row r="530" spans="21:25" x14ac:dyDescent="0.2">
      <c r="U530" s="74"/>
      <c r="V530" s="74"/>
      <c r="W530" s="74"/>
      <c r="X530" s="74"/>
      <c r="Y530" s="74"/>
    </row>
    <row r="531" spans="21:25" x14ac:dyDescent="0.2">
      <c r="U531" s="74"/>
      <c r="V531" s="74"/>
      <c r="W531" s="74"/>
      <c r="X531" s="74"/>
      <c r="Y531" s="74"/>
    </row>
    <row r="532" spans="21:25" x14ac:dyDescent="0.2">
      <c r="U532" s="74"/>
      <c r="V532" s="74"/>
      <c r="W532" s="74"/>
      <c r="X532" s="74"/>
      <c r="Y532" s="74"/>
    </row>
    <row r="533" spans="21:25" x14ac:dyDescent="0.2">
      <c r="U533" s="74"/>
      <c r="V533" s="74"/>
      <c r="W533" s="74"/>
      <c r="X533" s="74"/>
      <c r="Y533" s="74"/>
    </row>
    <row r="534" spans="21:25" x14ac:dyDescent="0.2">
      <c r="U534" s="74"/>
      <c r="V534" s="74"/>
      <c r="W534" s="74"/>
      <c r="X534" s="74"/>
      <c r="Y534" s="74"/>
    </row>
    <row r="535" spans="21:25" x14ac:dyDescent="0.2">
      <c r="U535" s="74"/>
      <c r="V535" s="74"/>
      <c r="W535" s="74"/>
      <c r="X535" s="74"/>
      <c r="Y535" s="74"/>
    </row>
    <row r="536" spans="21:25" x14ac:dyDescent="0.2">
      <c r="U536" s="74"/>
      <c r="V536" s="74"/>
      <c r="W536" s="74"/>
      <c r="X536" s="74"/>
      <c r="Y536" s="74"/>
    </row>
    <row r="537" spans="21:25" x14ac:dyDescent="0.2">
      <c r="U537" s="74"/>
      <c r="V537" s="74"/>
      <c r="W537" s="74"/>
      <c r="X537" s="74"/>
      <c r="Y537" s="74"/>
    </row>
    <row r="538" spans="21:25" x14ac:dyDescent="0.2">
      <c r="U538" s="74"/>
      <c r="V538" s="74"/>
      <c r="W538" s="74"/>
      <c r="X538" s="74"/>
      <c r="Y538" s="74"/>
    </row>
    <row r="539" spans="21:25" x14ac:dyDescent="0.2">
      <c r="U539" s="74"/>
      <c r="V539" s="74"/>
      <c r="W539" s="74"/>
      <c r="X539" s="74"/>
      <c r="Y539" s="74"/>
    </row>
    <row r="540" spans="21:25" x14ac:dyDescent="0.2">
      <c r="U540" s="74"/>
      <c r="V540" s="74"/>
      <c r="W540" s="74"/>
      <c r="X540" s="74"/>
      <c r="Y540" s="74"/>
    </row>
    <row r="541" spans="21:25" x14ac:dyDescent="0.2">
      <c r="U541" s="74"/>
      <c r="V541" s="74"/>
      <c r="W541" s="74"/>
      <c r="X541" s="74"/>
      <c r="Y541" s="74"/>
    </row>
    <row r="542" spans="21:25" x14ac:dyDescent="0.2">
      <c r="U542" s="74"/>
      <c r="V542" s="74"/>
      <c r="W542" s="74"/>
      <c r="X542" s="74"/>
      <c r="Y542" s="74"/>
    </row>
    <row r="543" spans="21:25" x14ac:dyDescent="0.2">
      <c r="U543" s="74"/>
      <c r="V543" s="74"/>
      <c r="W543" s="74"/>
      <c r="X543" s="74"/>
      <c r="Y543" s="74"/>
    </row>
    <row r="544" spans="21:25" x14ac:dyDescent="0.2">
      <c r="U544" s="74"/>
      <c r="V544" s="74"/>
      <c r="W544" s="74"/>
      <c r="X544" s="74"/>
      <c r="Y544" s="74"/>
    </row>
    <row r="545" spans="21:25" x14ac:dyDescent="0.2">
      <c r="U545" s="74"/>
      <c r="V545" s="74"/>
      <c r="W545" s="74"/>
      <c r="X545" s="74"/>
      <c r="Y545" s="74"/>
    </row>
    <row r="546" spans="21:25" x14ac:dyDescent="0.2">
      <c r="U546" s="74"/>
      <c r="V546" s="74"/>
      <c r="W546" s="74"/>
      <c r="X546" s="74"/>
      <c r="Y546" s="74"/>
    </row>
    <row r="547" spans="21:25" x14ac:dyDescent="0.2">
      <c r="U547" s="74"/>
      <c r="V547" s="74"/>
      <c r="W547" s="74"/>
      <c r="X547" s="74"/>
      <c r="Y547" s="74"/>
    </row>
    <row r="548" spans="21:25" x14ac:dyDescent="0.2">
      <c r="U548" s="74"/>
      <c r="V548" s="74"/>
      <c r="W548" s="74"/>
      <c r="X548" s="74"/>
      <c r="Y548" s="74"/>
    </row>
    <row r="549" spans="21:25" x14ac:dyDescent="0.2">
      <c r="U549" s="74"/>
      <c r="V549" s="74"/>
      <c r="W549" s="74"/>
      <c r="X549" s="74"/>
      <c r="Y549" s="74"/>
    </row>
  </sheetData>
  <mergeCells count="2">
    <mergeCell ref="I9:K9"/>
    <mergeCell ref="A48:K48"/>
  </mergeCells>
  <phoneticPr fontId="9" type="noConversion"/>
  <pageMargins left="1.02" right="0.75" top="1" bottom="1" header="0.5" footer="0.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8"/>
  <sheetViews>
    <sheetView zoomScaleNormal="100" zoomScaleSheetLayoutView="70" workbookViewId="0"/>
  </sheetViews>
  <sheetFormatPr defaultColWidth="9.140625" defaultRowHeight="12.75" x14ac:dyDescent="0.2"/>
  <cols>
    <col min="1" max="1" width="41.42578125" style="3" customWidth="1"/>
    <col min="2" max="2" width="10.7109375" style="3" customWidth="1"/>
    <col min="3" max="3" width="15.7109375" style="3" customWidth="1"/>
    <col min="4" max="4" width="5.5703125" style="3" customWidth="1"/>
    <col min="5" max="5" width="14.7109375" style="3" customWidth="1"/>
    <col min="6" max="6" width="13.7109375" style="3" customWidth="1"/>
    <col min="7" max="7" width="15.5703125" style="3" customWidth="1"/>
    <col min="8" max="9" width="16.28515625" style="3" bestFit="1" customWidth="1"/>
    <col min="10" max="10" width="15.5703125" style="3" bestFit="1" customWidth="1"/>
    <col min="11" max="12" width="13" style="3" bestFit="1" customWidth="1"/>
    <col min="13" max="13" width="14.140625" style="3" customWidth="1"/>
    <col min="14" max="16384" width="9.140625" style="3"/>
  </cols>
  <sheetData>
    <row r="1" spans="1:7" x14ac:dyDescent="0.2">
      <c r="A1" s="2" t="s">
        <v>94</v>
      </c>
      <c r="C1" s="1"/>
      <c r="D1" s="1"/>
      <c r="E1" s="15"/>
      <c r="F1" s="15"/>
      <c r="G1" s="46"/>
    </row>
    <row r="2" spans="1:7" ht="14.25" x14ac:dyDescent="0.2">
      <c r="A2" s="4" t="s">
        <v>36</v>
      </c>
      <c r="B2" s="47"/>
      <c r="C2" s="1"/>
      <c r="D2" s="1"/>
      <c r="E2" s="15"/>
      <c r="F2" s="15"/>
      <c r="G2" s="46"/>
    </row>
    <row r="3" spans="1:7" ht="14.25" x14ac:dyDescent="0.2">
      <c r="B3" s="48"/>
      <c r="C3" s="46"/>
      <c r="D3" s="46"/>
      <c r="E3" s="46"/>
      <c r="F3" s="46"/>
      <c r="G3" s="46"/>
    </row>
    <row r="4" spans="1:7" ht="14.25" x14ac:dyDescent="0.2">
      <c r="A4" s="4"/>
      <c r="B4" s="48"/>
      <c r="C4" s="46"/>
      <c r="D4" s="46"/>
      <c r="E4" s="46"/>
      <c r="F4" s="46"/>
      <c r="G4" s="46"/>
    </row>
    <row r="5" spans="1:7" ht="14.25" x14ac:dyDescent="0.2">
      <c r="A5" s="4"/>
      <c r="B5" s="48"/>
      <c r="C5" s="46"/>
      <c r="D5" s="46"/>
      <c r="E5" s="46"/>
      <c r="F5" s="46"/>
      <c r="G5" s="46"/>
    </row>
    <row r="6" spans="1:7" x14ac:dyDescent="0.2">
      <c r="A6" s="11" t="s">
        <v>100</v>
      </c>
      <c r="B6" s="11"/>
      <c r="C6" s="1"/>
      <c r="D6" s="1"/>
      <c r="E6" s="15"/>
      <c r="F6" s="15"/>
      <c r="G6" s="46"/>
    </row>
    <row r="7" spans="1:7" x14ac:dyDescent="0.2">
      <c r="A7" s="11" t="s">
        <v>125</v>
      </c>
      <c r="B7" s="11"/>
      <c r="C7" s="1"/>
      <c r="D7" s="1"/>
      <c r="E7" s="15"/>
      <c r="F7" s="15"/>
      <c r="G7" s="46"/>
    </row>
    <row r="8" spans="1:7" x14ac:dyDescent="0.2">
      <c r="A8" s="11" t="s">
        <v>13</v>
      </c>
      <c r="B8" s="11"/>
      <c r="C8" s="1"/>
      <c r="D8" s="1"/>
      <c r="E8" s="15"/>
      <c r="F8" s="15"/>
    </row>
    <row r="9" spans="1:7" x14ac:dyDescent="0.2">
      <c r="A9" s="1"/>
      <c r="B9" s="1"/>
      <c r="C9" s="15"/>
      <c r="D9" s="1"/>
      <c r="E9" s="17"/>
      <c r="F9" s="15"/>
    </row>
    <row r="10" spans="1:7" x14ac:dyDescent="0.2">
      <c r="A10" s="1"/>
      <c r="B10" s="1"/>
      <c r="C10" s="17"/>
      <c r="D10" s="1"/>
      <c r="E10" s="17"/>
      <c r="F10" s="15"/>
    </row>
    <row r="11" spans="1:7" x14ac:dyDescent="0.2">
      <c r="A11" s="1"/>
      <c r="B11" s="1"/>
      <c r="C11" s="17" t="s">
        <v>20</v>
      </c>
      <c r="D11" s="17"/>
      <c r="E11" s="17" t="s">
        <v>44</v>
      </c>
      <c r="F11" s="15"/>
    </row>
    <row r="12" spans="1:7" x14ac:dyDescent="0.2">
      <c r="A12" s="1"/>
      <c r="B12" s="1"/>
      <c r="C12" s="17" t="s">
        <v>40</v>
      </c>
      <c r="D12" s="1"/>
      <c r="E12" s="17" t="s">
        <v>45</v>
      </c>
      <c r="F12" s="15"/>
    </row>
    <row r="13" spans="1:7" x14ac:dyDescent="0.2">
      <c r="A13" s="1"/>
      <c r="B13" s="1"/>
      <c r="C13" s="17" t="s">
        <v>14</v>
      </c>
      <c r="D13" s="1"/>
      <c r="E13" s="17" t="s">
        <v>54</v>
      </c>
      <c r="F13" s="15"/>
    </row>
    <row r="14" spans="1:7" x14ac:dyDescent="0.2">
      <c r="A14" s="1"/>
      <c r="B14" s="1"/>
      <c r="C14" s="49">
        <v>42185</v>
      </c>
      <c r="D14" s="1"/>
      <c r="E14" s="49">
        <v>42004</v>
      </c>
      <c r="F14" s="15"/>
    </row>
    <row r="15" spans="1:7" x14ac:dyDescent="0.2">
      <c r="A15" s="1"/>
      <c r="B15" s="1"/>
      <c r="C15" s="17" t="s">
        <v>5</v>
      </c>
      <c r="D15" s="1"/>
      <c r="E15" s="17" t="s">
        <v>5</v>
      </c>
      <c r="F15" s="15"/>
    </row>
    <row r="16" spans="1:7" ht="14.25" x14ac:dyDescent="0.2">
      <c r="A16" s="50" t="s">
        <v>60</v>
      </c>
      <c r="B16" s="1"/>
      <c r="C16" s="17"/>
      <c r="D16" s="1"/>
      <c r="E16" s="17"/>
    </row>
    <row r="17" spans="1:6" x14ac:dyDescent="0.2">
      <c r="A17" s="1"/>
      <c r="B17" s="1"/>
      <c r="C17" s="17"/>
      <c r="D17" s="1"/>
      <c r="E17" s="17"/>
    </row>
    <row r="18" spans="1:6" x14ac:dyDescent="0.2">
      <c r="A18" s="51" t="s">
        <v>19</v>
      </c>
      <c r="B18" s="51"/>
      <c r="C18" s="1"/>
      <c r="D18" s="1"/>
      <c r="E18" s="1"/>
    </row>
    <row r="19" spans="1:6" x14ac:dyDescent="0.2">
      <c r="A19" s="12" t="s">
        <v>0</v>
      </c>
      <c r="B19" s="12"/>
      <c r="C19" s="12">
        <v>247814</v>
      </c>
      <c r="D19" s="12"/>
      <c r="E19" s="12">
        <v>234000</v>
      </c>
      <c r="F19" s="45"/>
    </row>
    <row r="20" spans="1:6" x14ac:dyDescent="0.2">
      <c r="A20" s="12" t="s">
        <v>112</v>
      </c>
      <c r="B20" s="12"/>
      <c r="C20" s="12">
        <v>5105</v>
      </c>
      <c r="D20" s="12"/>
      <c r="E20" s="12">
        <v>5867</v>
      </c>
      <c r="F20" s="45"/>
    </row>
    <row r="21" spans="1:6" x14ac:dyDescent="0.2">
      <c r="A21" s="12" t="s">
        <v>88</v>
      </c>
      <c r="B21" s="12"/>
      <c r="C21" s="12">
        <v>4906</v>
      </c>
      <c r="D21" s="12"/>
      <c r="E21" s="12">
        <v>4800</v>
      </c>
      <c r="F21" s="45"/>
    </row>
    <row r="22" spans="1:6" x14ac:dyDescent="0.2">
      <c r="A22" s="12" t="s">
        <v>65</v>
      </c>
      <c r="B22" s="12"/>
      <c r="C22" s="12">
        <v>18148</v>
      </c>
      <c r="D22" s="12"/>
      <c r="E22" s="12">
        <v>18266</v>
      </c>
      <c r="F22" s="45"/>
    </row>
    <row r="23" spans="1:6" x14ac:dyDescent="0.2">
      <c r="A23" s="51"/>
      <c r="B23" s="51"/>
      <c r="C23" s="27">
        <f>SUM(C19:C22)</f>
        <v>275973</v>
      </c>
      <c r="D23" s="12"/>
      <c r="E23" s="27">
        <f>SUM(E19:E22)</f>
        <v>262933</v>
      </c>
      <c r="F23" s="45"/>
    </row>
    <row r="24" spans="1:6" x14ac:dyDescent="0.2">
      <c r="A24" s="51"/>
      <c r="B24" s="51"/>
      <c r="C24" s="12"/>
      <c r="D24" s="12"/>
      <c r="E24" s="12"/>
      <c r="F24" s="45"/>
    </row>
    <row r="25" spans="1:6" x14ac:dyDescent="0.2">
      <c r="A25" s="51"/>
      <c r="B25" s="51"/>
      <c r="C25" s="12"/>
      <c r="D25" s="12"/>
      <c r="E25" s="12"/>
      <c r="F25" s="45"/>
    </row>
    <row r="26" spans="1:6" x14ac:dyDescent="0.2">
      <c r="A26" s="51" t="s">
        <v>1</v>
      </c>
      <c r="B26" s="51"/>
      <c r="C26" s="36"/>
      <c r="D26" s="36"/>
      <c r="E26" s="36"/>
      <c r="F26" s="45"/>
    </row>
    <row r="27" spans="1:6" x14ac:dyDescent="0.2">
      <c r="A27" s="36" t="s">
        <v>2</v>
      </c>
      <c r="B27" s="36"/>
      <c r="C27" s="36">
        <v>177340</v>
      </c>
      <c r="D27" s="36"/>
      <c r="E27" s="36">
        <v>223615</v>
      </c>
      <c r="F27" s="45"/>
    </row>
    <row r="28" spans="1:6" x14ac:dyDescent="0.2">
      <c r="A28" s="36" t="s">
        <v>11</v>
      </c>
      <c r="B28" s="36"/>
      <c r="C28" s="36">
        <v>114981</v>
      </c>
      <c r="D28" s="36"/>
      <c r="E28" s="36">
        <v>100631</v>
      </c>
      <c r="F28" s="45"/>
    </row>
    <row r="29" spans="1:6" x14ac:dyDescent="0.2">
      <c r="A29" s="36" t="s">
        <v>3</v>
      </c>
      <c r="B29" s="36"/>
      <c r="C29" s="36">
        <v>227170</v>
      </c>
      <c r="D29" s="36"/>
      <c r="E29" s="36">
        <v>210395</v>
      </c>
      <c r="F29" s="45"/>
    </row>
    <row r="30" spans="1:6" x14ac:dyDescent="0.2">
      <c r="A30" s="36"/>
      <c r="B30" s="36"/>
      <c r="C30" s="27">
        <f>SUM(C27:C29)</f>
        <v>519491</v>
      </c>
      <c r="D30" s="36"/>
      <c r="E30" s="27">
        <f>SUM(E27:E29)</f>
        <v>534641</v>
      </c>
      <c r="F30" s="45"/>
    </row>
    <row r="31" spans="1:6" x14ac:dyDescent="0.2">
      <c r="A31" s="36"/>
      <c r="B31" s="36"/>
      <c r="C31" s="36"/>
      <c r="D31" s="36"/>
      <c r="E31" s="36"/>
      <c r="F31" s="45"/>
    </row>
    <row r="32" spans="1:6" ht="13.5" thickBot="1" x14ac:dyDescent="0.25">
      <c r="A32" s="52" t="s">
        <v>61</v>
      </c>
      <c r="B32" s="36"/>
      <c r="C32" s="53">
        <f>C23+C30</f>
        <v>795464</v>
      </c>
      <c r="D32" s="36"/>
      <c r="E32" s="53">
        <f>E23+E30</f>
        <v>797574</v>
      </c>
      <c r="F32" s="45"/>
    </row>
    <row r="33" spans="1:6" ht="13.5" thickTop="1" x14ac:dyDescent="0.2">
      <c r="A33" s="36"/>
      <c r="B33" s="36"/>
      <c r="C33" s="36"/>
      <c r="D33" s="36"/>
      <c r="E33" s="36"/>
      <c r="F33" s="45"/>
    </row>
    <row r="34" spans="1:6" ht="14.25" x14ac:dyDescent="0.2">
      <c r="A34" s="50" t="s">
        <v>59</v>
      </c>
      <c r="B34" s="11"/>
      <c r="C34" s="12"/>
      <c r="D34" s="12"/>
      <c r="E34" s="12"/>
      <c r="F34" s="45"/>
    </row>
    <row r="35" spans="1:6" x14ac:dyDescent="0.2">
      <c r="A35" s="11"/>
      <c r="B35" s="11"/>
      <c r="C35" s="12"/>
      <c r="D35" s="12"/>
      <c r="E35" s="12"/>
      <c r="F35" s="45"/>
    </row>
    <row r="36" spans="1:6" x14ac:dyDescent="0.2">
      <c r="A36" s="11" t="s">
        <v>66</v>
      </c>
      <c r="B36" s="11"/>
      <c r="C36" s="12"/>
      <c r="D36" s="12"/>
      <c r="E36" s="12"/>
      <c r="F36" s="45"/>
    </row>
    <row r="37" spans="1:6" x14ac:dyDescent="0.2">
      <c r="A37" s="1" t="s">
        <v>67</v>
      </c>
      <c r="B37" s="1"/>
      <c r="C37" s="12">
        <v>380000</v>
      </c>
      <c r="D37" s="1"/>
      <c r="E37" s="12">
        <v>380000</v>
      </c>
      <c r="F37" s="45"/>
    </row>
    <row r="38" spans="1:6" x14ac:dyDescent="0.2">
      <c r="A38" s="1" t="s">
        <v>84</v>
      </c>
      <c r="B38" s="1"/>
      <c r="C38" s="12">
        <v>32441</v>
      </c>
      <c r="D38" s="1"/>
      <c r="E38" s="12">
        <v>32441</v>
      </c>
      <c r="F38" s="45"/>
    </row>
    <row r="39" spans="1:6" x14ac:dyDescent="0.2">
      <c r="A39" s="1" t="s">
        <v>126</v>
      </c>
      <c r="B39" s="1"/>
      <c r="C39" s="12">
        <v>-10876</v>
      </c>
      <c r="D39" s="1"/>
      <c r="E39" s="12">
        <v>-9633</v>
      </c>
      <c r="F39" s="45"/>
    </row>
    <row r="40" spans="1:6" x14ac:dyDescent="0.2">
      <c r="A40" s="1" t="s">
        <v>110</v>
      </c>
      <c r="B40" s="1"/>
      <c r="C40" s="12">
        <v>1182</v>
      </c>
      <c r="D40" s="1"/>
      <c r="E40" s="12">
        <v>1076</v>
      </c>
      <c r="F40" s="45"/>
    </row>
    <row r="41" spans="1:6" x14ac:dyDescent="0.2">
      <c r="A41" s="1" t="s">
        <v>89</v>
      </c>
      <c r="B41" s="1"/>
      <c r="C41" s="12">
        <v>329389</v>
      </c>
      <c r="D41" s="34"/>
      <c r="E41" s="12">
        <v>324639</v>
      </c>
      <c r="F41" s="45"/>
    </row>
    <row r="42" spans="1:6" x14ac:dyDescent="0.2">
      <c r="A42" s="11" t="s">
        <v>92</v>
      </c>
      <c r="B42" s="11"/>
      <c r="C42" s="27">
        <f>SUM(C37:C41)</f>
        <v>732136</v>
      </c>
      <c r="D42" s="1"/>
      <c r="E42" s="27">
        <f>SUM(E37:E41)</f>
        <v>728523</v>
      </c>
      <c r="F42" s="45"/>
    </row>
    <row r="43" spans="1:6" x14ac:dyDescent="0.2">
      <c r="A43" s="11"/>
      <c r="B43" s="11"/>
      <c r="C43" s="36"/>
      <c r="D43" s="1"/>
      <c r="E43" s="36"/>
      <c r="F43" s="45"/>
    </row>
    <row r="44" spans="1:6" x14ac:dyDescent="0.2">
      <c r="A44" s="11" t="s">
        <v>68</v>
      </c>
      <c r="B44" s="11"/>
      <c r="D44" s="1"/>
      <c r="F44" s="45"/>
    </row>
    <row r="45" spans="1:6" x14ac:dyDescent="0.2">
      <c r="A45" s="1" t="s">
        <v>69</v>
      </c>
      <c r="B45" s="11"/>
      <c r="C45" s="12">
        <v>20703</v>
      </c>
      <c r="D45" s="1"/>
      <c r="E45" s="12">
        <v>20449</v>
      </c>
      <c r="F45" s="45"/>
    </row>
    <row r="46" spans="1:6" x14ac:dyDescent="0.2">
      <c r="A46" s="1" t="s">
        <v>78</v>
      </c>
      <c r="B46" s="36"/>
      <c r="C46" s="36">
        <v>0</v>
      </c>
      <c r="D46" s="1"/>
      <c r="E46" s="36">
        <v>0</v>
      </c>
      <c r="F46" s="45"/>
    </row>
    <row r="47" spans="1:6" x14ac:dyDescent="0.2">
      <c r="A47" s="1"/>
      <c r="B47" s="11"/>
      <c r="C47" s="27">
        <f>SUM(C45:C46)</f>
        <v>20703</v>
      </c>
      <c r="D47" s="34"/>
      <c r="E47" s="27">
        <f>SUM(E45:E46)</f>
        <v>20449</v>
      </c>
      <c r="F47" s="45"/>
    </row>
    <row r="48" spans="1:6" x14ac:dyDescent="0.2">
      <c r="A48" s="1"/>
      <c r="B48" s="11"/>
      <c r="C48" s="36"/>
      <c r="D48" s="34"/>
      <c r="E48" s="36"/>
      <c r="F48" s="45"/>
    </row>
    <row r="49" spans="1:7" x14ac:dyDescent="0.2">
      <c r="A49" s="11" t="s">
        <v>70</v>
      </c>
      <c r="B49" s="52"/>
      <c r="C49" s="36"/>
      <c r="D49" s="36"/>
      <c r="E49" s="36"/>
      <c r="F49" s="45"/>
    </row>
    <row r="50" spans="1:7" x14ac:dyDescent="0.2">
      <c r="A50" s="36" t="s">
        <v>10</v>
      </c>
      <c r="B50" s="36"/>
      <c r="C50" s="36">
        <v>42625</v>
      </c>
      <c r="D50" s="36"/>
      <c r="E50" s="36">
        <v>48602</v>
      </c>
      <c r="F50" s="45"/>
    </row>
    <row r="51" spans="1:7" x14ac:dyDescent="0.2">
      <c r="A51" s="36" t="s">
        <v>12</v>
      </c>
      <c r="B51" s="36"/>
      <c r="C51" s="36">
        <v>0</v>
      </c>
      <c r="D51" s="36"/>
      <c r="E51" s="36">
        <v>0</v>
      </c>
      <c r="F51" s="45"/>
    </row>
    <row r="52" spans="1:7" x14ac:dyDescent="0.2">
      <c r="A52" s="36" t="s">
        <v>4</v>
      </c>
      <c r="B52" s="36"/>
      <c r="C52" s="36">
        <v>0</v>
      </c>
      <c r="D52" s="36"/>
      <c r="E52" s="36">
        <v>0</v>
      </c>
      <c r="F52" s="45"/>
    </row>
    <row r="53" spans="1:7" x14ac:dyDescent="0.2">
      <c r="A53" s="36"/>
      <c r="B53" s="36"/>
      <c r="C53" s="27">
        <f>SUM(C50:C52)</f>
        <v>42625</v>
      </c>
      <c r="D53" s="36"/>
      <c r="E53" s="27">
        <f>SUM(E50:E52)</f>
        <v>48602</v>
      </c>
      <c r="F53" s="45"/>
    </row>
    <row r="54" spans="1:7" x14ac:dyDescent="0.2">
      <c r="A54" s="1"/>
      <c r="B54" s="11"/>
      <c r="C54" s="36"/>
      <c r="D54" s="34"/>
      <c r="E54" s="36"/>
      <c r="F54" s="45"/>
    </row>
    <row r="55" spans="1:7" x14ac:dyDescent="0.2">
      <c r="A55" s="11" t="s">
        <v>62</v>
      </c>
      <c r="B55" s="11"/>
      <c r="C55" s="24">
        <f>C47+C53</f>
        <v>63328</v>
      </c>
      <c r="D55" s="34"/>
      <c r="E55" s="24">
        <f>E47+E53</f>
        <v>69051</v>
      </c>
      <c r="F55" s="45"/>
    </row>
    <row r="56" spans="1:7" x14ac:dyDescent="0.2">
      <c r="A56" s="1"/>
      <c r="B56" s="11"/>
      <c r="C56" s="36"/>
      <c r="D56" s="34"/>
      <c r="E56" s="36"/>
      <c r="F56" s="45"/>
    </row>
    <row r="57" spans="1:7" ht="13.5" thickBot="1" x14ac:dyDescent="0.25">
      <c r="A57" s="11" t="s">
        <v>63</v>
      </c>
      <c r="B57" s="11"/>
      <c r="C57" s="53">
        <f>C42+C55</f>
        <v>795464</v>
      </c>
      <c r="D57" s="1"/>
      <c r="E57" s="53">
        <f>E42+E55</f>
        <v>797574</v>
      </c>
      <c r="F57" s="45"/>
    </row>
    <row r="58" spans="1:7" ht="13.5" thickTop="1" x14ac:dyDescent="0.2">
      <c r="A58" s="54"/>
      <c r="B58" s="54"/>
      <c r="C58" s="55"/>
      <c r="D58" s="1"/>
      <c r="E58" s="55"/>
      <c r="F58" s="45"/>
    </row>
    <row r="59" spans="1:7" ht="13.5" thickBot="1" x14ac:dyDescent="0.25">
      <c r="A59" s="56" t="s">
        <v>64</v>
      </c>
      <c r="B59" s="56"/>
      <c r="C59" s="57">
        <f>C42/(380000-9912.4)</f>
        <v>1.9782775753632384</v>
      </c>
      <c r="D59" s="1"/>
      <c r="E59" s="57">
        <f>E42/371298.8</f>
        <v>1.9620936022416449</v>
      </c>
      <c r="F59" s="45"/>
    </row>
    <row r="60" spans="1:7" ht="13.5" thickTop="1" x14ac:dyDescent="0.2">
      <c r="A60" s="54"/>
      <c r="B60" s="54"/>
      <c r="C60" s="55"/>
      <c r="D60" s="1"/>
      <c r="E60" s="55"/>
    </row>
    <row r="61" spans="1:7" x14ac:dyDescent="0.2">
      <c r="A61" s="33" t="s">
        <v>17</v>
      </c>
      <c r="B61" s="12"/>
      <c r="C61" s="58"/>
      <c r="D61" s="1"/>
      <c r="E61" s="15"/>
    </row>
    <row r="62" spans="1:7" ht="14.25" x14ac:dyDescent="0.2">
      <c r="A62" s="59"/>
      <c r="B62" s="12"/>
      <c r="C62" s="39"/>
      <c r="D62" s="1"/>
      <c r="E62" s="15"/>
    </row>
    <row r="63" spans="1:7" ht="31.5" customHeight="1" x14ac:dyDescent="0.25">
      <c r="A63" s="82" t="s">
        <v>119</v>
      </c>
      <c r="B63" s="82"/>
      <c r="C63" s="82"/>
      <c r="D63" s="82"/>
      <c r="E63" s="82"/>
      <c r="F63" s="60"/>
      <c r="G63" s="60"/>
    </row>
    <row r="64" spans="1:7" ht="15" customHeight="1" x14ac:dyDescent="0.2">
      <c r="A64" s="82"/>
      <c r="B64" s="82"/>
      <c r="C64" s="82"/>
      <c r="D64" s="82"/>
      <c r="E64" s="82"/>
      <c r="F64" s="62"/>
    </row>
    <row r="387" spans="1:6" s="64" customFormat="1" ht="15" hidden="1" x14ac:dyDescent="0.25">
      <c r="A387" s="63"/>
      <c r="C387" s="64" t="b">
        <f>C57=C32</f>
        <v>1</v>
      </c>
      <c r="E387" s="64" t="b">
        <f>E58=E32</f>
        <v>0</v>
      </c>
      <c r="F387" s="62"/>
    </row>
    <row r="388" spans="1:6" s="64" customFormat="1" ht="15" hidden="1" x14ac:dyDescent="0.25">
      <c r="A388" s="63"/>
      <c r="C388" s="62" t="b">
        <f>C41-E42-EQ!H17-EQ!H21=IS!I35</f>
        <v>0</v>
      </c>
      <c r="F388" s="62"/>
    </row>
  </sheetData>
  <mergeCells count="1">
    <mergeCell ref="A63:E64"/>
  </mergeCells>
  <phoneticPr fontId="9" type="noConversion"/>
  <pageMargins left="1.38" right="0.54"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9"/>
  <sheetViews>
    <sheetView zoomScaleNormal="100" workbookViewId="0"/>
  </sheetViews>
  <sheetFormatPr defaultColWidth="9.140625" defaultRowHeight="12.75" x14ac:dyDescent="0.2"/>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x14ac:dyDescent="0.2">
      <c r="A1" s="2" t="s">
        <v>94</v>
      </c>
    </row>
    <row r="2" spans="1:12" x14ac:dyDescent="0.2">
      <c r="A2" s="4" t="s">
        <v>36</v>
      </c>
      <c r="B2" s="5"/>
      <c r="C2" s="6"/>
      <c r="D2" s="6"/>
      <c r="E2" s="6"/>
      <c r="F2" s="6"/>
      <c r="G2" s="6"/>
      <c r="H2" s="6"/>
      <c r="I2" s="7"/>
      <c r="J2" s="8"/>
      <c r="K2" s="7"/>
      <c r="L2" s="9"/>
    </row>
    <row r="3" spans="1:12" x14ac:dyDescent="0.2">
      <c r="B3" s="10"/>
      <c r="C3" s="6"/>
      <c r="D3" s="6"/>
      <c r="E3" s="6"/>
      <c r="F3" s="6"/>
      <c r="G3" s="6"/>
      <c r="H3" s="6"/>
      <c r="I3" s="7"/>
      <c r="J3" s="8"/>
      <c r="K3" s="7"/>
      <c r="L3" s="9"/>
    </row>
    <row r="4" spans="1:12" x14ac:dyDescent="0.2">
      <c r="A4" s="4"/>
      <c r="B4" s="10"/>
      <c r="C4" s="6"/>
      <c r="D4" s="6"/>
      <c r="E4" s="6"/>
      <c r="F4" s="6"/>
      <c r="G4" s="6"/>
      <c r="H4" s="6"/>
      <c r="I4" s="7"/>
      <c r="J4" s="8"/>
      <c r="K4" s="7"/>
      <c r="L4" s="9"/>
    </row>
    <row r="5" spans="1:12" x14ac:dyDescent="0.2">
      <c r="A5" s="11" t="s">
        <v>101</v>
      </c>
      <c r="B5" s="1"/>
      <c r="C5" s="1"/>
      <c r="D5" s="12"/>
      <c r="E5" s="1"/>
      <c r="F5" s="1"/>
      <c r="G5" s="13"/>
      <c r="H5" s="13"/>
    </row>
    <row r="6" spans="1:12" x14ac:dyDescent="0.2">
      <c r="A6" s="14" t="s">
        <v>124</v>
      </c>
      <c r="B6" s="10"/>
      <c r="C6" s="6"/>
      <c r="D6" s="6"/>
      <c r="E6" s="6"/>
      <c r="F6" s="6"/>
      <c r="G6" s="6"/>
      <c r="H6" s="6"/>
      <c r="I6" s="7"/>
      <c r="J6" s="8"/>
      <c r="K6" s="7"/>
      <c r="L6" s="9"/>
    </row>
    <row r="7" spans="1:12" x14ac:dyDescent="0.2">
      <c r="A7" s="11" t="s">
        <v>13</v>
      </c>
      <c r="B7" s="1"/>
      <c r="C7" s="1"/>
      <c r="D7" s="1"/>
      <c r="E7" s="1"/>
      <c r="F7" s="1"/>
      <c r="G7" s="13"/>
      <c r="H7" s="13"/>
    </row>
    <row r="8" spans="1:12" x14ac:dyDescent="0.2">
      <c r="A8" s="11"/>
      <c r="B8" s="1"/>
      <c r="C8" s="1"/>
      <c r="D8" s="15"/>
      <c r="E8" s="1"/>
      <c r="F8" s="15"/>
      <c r="G8" s="13"/>
    </row>
    <row r="9" spans="1:12" x14ac:dyDescent="0.2">
      <c r="A9" s="11"/>
      <c r="B9" s="1"/>
      <c r="C9" s="1"/>
      <c r="D9" s="16" t="s">
        <v>49</v>
      </c>
      <c r="E9" s="16"/>
      <c r="F9" s="16"/>
      <c r="G9" s="13"/>
    </row>
    <row r="10" spans="1:12" x14ac:dyDescent="0.2">
      <c r="A10" s="11"/>
      <c r="B10" s="1"/>
      <c r="C10" s="1"/>
      <c r="D10" s="17" t="s">
        <v>46</v>
      </c>
      <c r="E10" s="11"/>
      <c r="F10" s="17" t="s">
        <v>15</v>
      </c>
      <c r="G10" s="13"/>
    </row>
    <row r="11" spans="1:12" x14ac:dyDescent="0.2">
      <c r="A11" s="11"/>
      <c r="B11" s="1"/>
      <c r="C11" s="1"/>
      <c r="D11" s="17" t="s">
        <v>43</v>
      </c>
      <c r="E11" s="11"/>
      <c r="F11" s="17" t="s">
        <v>47</v>
      </c>
      <c r="G11" s="13"/>
    </row>
    <row r="12" spans="1:12" x14ac:dyDescent="0.2">
      <c r="A12" s="11"/>
      <c r="B12" s="1"/>
      <c r="C12" s="1"/>
      <c r="D12" s="17" t="s">
        <v>53</v>
      </c>
      <c r="E12" s="11"/>
      <c r="F12" s="17" t="s">
        <v>48</v>
      </c>
      <c r="G12" s="13"/>
    </row>
    <row r="13" spans="1:12" x14ac:dyDescent="0.2">
      <c r="A13" s="11"/>
      <c r="B13" s="11"/>
      <c r="C13" s="11"/>
      <c r="D13" s="18">
        <v>42185</v>
      </c>
      <c r="E13" s="18"/>
      <c r="F13" s="18">
        <v>41820</v>
      </c>
      <c r="G13" s="13"/>
    </row>
    <row r="14" spans="1:12" x14ac:dyDescent="0.2">
      <c r="A14" s="11"/>
      <c r="B14" s="1"/>
      <c r="C14" s="1"/>
      <c r="D14" s="17" t="s">
        <v>5</v>
      </c>
      <c r="E14" s="17"/>
      <c r="F14" s="17" t="s">
        <v>5</v>
      </c>
      <c r="G14" s="13"/>
    </row>
    <row r="15" spans="1:12" x14ac:dyDescent="0.2">
      <c r="A15" s="11"/>
      <c r="B15" s="1"/>
      <c r="C15" s="1"/>
      <c r="D15" s="1"/>
      <c r="E15" s="1"/>
      <c r="F15" s="1"/>
      <c r="G15" s="13"/>
    </row>
    <row r="16" spans="1:12" x14ac:dyDescent="0.2">
      <c r="A16" s="19" t="s">
        <v>71</v>
      </c>
      <c r="B16" s="20"/>
      <c r="C16" s="20"/>
      <c r="D16" s="21"/>
      <c r="E16" s="13"/>
      <c r="F16" s="21"/>
      <c r="G16" s="13"/>
    </row>
    <row r="17" spans="1:6" x14ac:dyDescent="0.2">
      <c r="A17" s="20"/>
      <c r="B17" s="20" t="s">
        <v>118</v>
      </c>
      <c r="C17" s="20"/>
      <c r="D17" s="21">
        <v>21086</v>
      </c>
      <c r="E17" s="13"/>
      <c r="F17" s="21">
        <v>-11668</v>
      </c>
    </row>
    <row r="18" spans="1:6" x14ac:dyDescent="0.2">
      <c r="A18" s="22"/>
      <c r="B18" s="20" t="s">
        <v>24</v>
      </c>
      <c r="C18" s="20"/>
      <c r="D18" s="21"/>
      <c r="E18" s="13"/>
      <c r="F18" s="21"/>
    </row>
    <row r="19" spans="1:6" x14ac:dyDescent="0.2">
      <c r="A19" s="20"/>
      <c r="B19" s="23"/>
      <c r="C19" s="20" t="s">
        <v>31</v>
      </c>
      <c r="D19" s="21">
        <v>20873</v>
      </c>
      <c r="E19" s="13"/>
      <c r="F19" s="21">
        <v>21316</v>
      </c>
    </row>
    <row r="20" spans="1:6" x14ac:dyDescent="0.2">
      <c r="A20" s="20"/>
      <c r="B20" s="23"/>
      <c r="C20" s="20" t="s">
        <v>32</v>
      </c>
      <c r="D20" s="21">
        <v>-2519</v>
      </c>
      <c r="E20" s="13"/>
      <c r="F20" s="21">
        <v>-3677</v>
      </c>
    </row>
    <row r="21" spans="1:6" x14ac:dyDescent="0.2">
      <c r="A21" s="20"/>
      <c r="B21" s="23"/>
      <c r="C21" s="20"/>
      <c r="D21" s="24"/>
      <c r="E21" s="13"/>
      <c r="F21" s="24"/>
    </row>
    <row r="22" spans="1:6" x14ac:dyDescent="0.2">
      <c r="A22" s="20"/>
      <c r="B22" s="25" t="s">
        <v>121</v>
      </c>
      <c r="C22" s="20"/>
      <c r="D22" s="12">
        <f>SUM(D17:D21)</f>
        <v>39440</v>
      </c>
      <c r="E22" s="26"/>
      <c r="F22" s="12">
        <f>SUM(F17:F21)</f>
        <v>5971</v>
      </c>
    </row>
    <row r="23" spans="1:6" x14ac:dyDescent="0.2">
      <c r="A23" s="20"/>
      <c r="B23" s="25"/>
      <c r="C23" s="20"/>
      <c r="D23" s="12"/>
      <c r="E23" s="13"/>
      <c r="F23" s="12"/>
    </row>
    <row r="24" spans="1:6" x14ac:dyDescent="0.2">
      <c r="A24" s="20"/>
      <c r="B24" s="25" t="s">
        <v>93</v>
      </c>
      <c r="C24" s="20"/>
      <c r="D24" s="12"/>
      <c r="E24" s="13"/>
      <c r="F24" s="12"/>
    </row>
    <row r="25" spans="1:6" x14ac:dyDescent="0.2">
      <c r="A25" s="20"/>
      <c r="B25" s="23"/>
      <c r="C25" s="20" t="s">
        <v>2</v>
      </c>
      <c r="D25" s="21">
        <v>46275</v>
      </c>
      <c r="E25" s="13"/>
      <c r="F25" s="21">
        <v>-4576</v>
      </c>
    </row>
    <row r="26" spans="1:6" x14ac:dyDescent="0.2">
      <c r="A26" s="20"/>
      <c r="B26" s="23"/>
      <c r="C26" s="20" t="s">
        <v>25</v>
      </c>
      <c r="D26" s="21">
        <v>-20579</v>
      </c>
      <c r="E26" s="13"/>
      <c r="F26" s="21">
        <v>-32360</v>
      </c>
    </row>
    <row r="27" spans="1:6" x14ac:dyDescent="0.2">
      <c r="A27" s="20"/>
      <c r="B27" s="23"/>
      <c r="C27" s="20" t="s">
        <v>26</v>
      </c>
      <c r="D27" s="21">
        <v>-17049</v>
      </c>
      <c r="E27" s="13"/>
      <c r="F27" s="21">
        <v>20734</v>
      </c>
    </row>
    <row r="28" spans="1:6" x14ac:dyDescent="0.2">
      <c r="A28" s="20"/>
      <c r="B28" s="23"/>
      <c r="C28" s="20"/>
      <c r="D28" s="24"/>
      <c r="E28" s="13"/>
      <c r="F28" s="24"/>
    </row>
    <row r="29" spans="1:6" x14ac:dyDescent="0.2">
      <c r="A29" s="20"/>
      <c r="B29" s="23" t="s">
        <v>72</v>
      </c>
      <c r="C29" s="20"/>
      <c r="D29" s="12">
        <f>SUM(D22:D28)</f>
        <v>48087</v>
      </c>
      <c r="E29" s="26"/>
      <c r="F29" s="12">
        <f>SUM(F22:F28)</f>
        <v>-10231</v>
      </c>
    </row>
    <row r="30" spans="1:6" x14ac:dyDescent="0.2">
      <c r="A30" s="20"/>
      <c r="B30" s="20" t="s">
        <v>27</v>
      </c>
      <c r="D30" s="21">
        <v>-2263</v>
      </c>
      <c r="E30" s="13"/>
      <c r="F30" s="21">
        <v>-5843</v>
      </c>
    </row>
    <row r="31" spans="1:6" x14ac:dyDescent="0.2">
      <c r="A31" s="20"/>
      <c r="B31" s="20" t="s">
        <v>29</v>
      </c>
      <c r="D31" s="21">
        <v>0</v>
      </c>
      <c r="E31" s="13"/>
      <c r="F31" s="21">
        <v>0</v>
      </c>
    </row>
    <row r="32" spans="1:6" x14ac:dyDescent="0.2">
      <c r="A32" s="20"/>
      <c r="B32" s="20"/>
      <c r="C32" s="20"/>
      <c r="D32" s="12"/>
      <c r="E32" s="13"/>
      <c r="F32" s="12"/>
    </row>
    <row r="33" spans="1:6" x14ac:dyDescent="0.2">
      <c r="A33" s="20"/>
      <c r="B33" s="20" t="s">
        <v>122</v>
      </c>
      <c r="C33" s="20"/>
      <c r="D33" s="27">
        <f>SUM(D29:D32)</f>
        <v>45824</v>
      </c>
      <c r="E33" s="26"/>
      <c r="F33" s="27">
        <f>SUM(F29:F32)</f>
        <v>-16074</v>
      </c>
    </row>
    <row r="34" spans="1:6" x14ac:dyDescent="0.2">
      <c r="A34" s="20"/>
      <c r="B34" s="20"/>
      <c r="C34" s="20"/>
      <c r="D34" s="12"/>
      <c r="E34" s="13"/>
      <c r="F34" s="12"/>
    </row>
    <row r="35" spans="1:6" x14ac:dyDescent="0.2">
      <c r="A35" s="28" t="s">
        <v>73</v>
      </c>
      <c r="B35" s="22"/>
      <c r="C35" s="20"/>
      <c r="D35" s="12"/>
      <c r="E35" s="13"/>
      <c r="F35" s="12"/>
    </row>
    <row r="36" spans="1:6" x14ac:dyDescent="0.2">
      <c r="A36" s="20"/>
      <c r="B36" s="20" t="s">
        <v>33</v>
      </c>
      <c r="C36" s="20"/>
      <c r="D36" s="21">
        <v>-31550</v>
      </c>
      <c r="E36" s="13"/>
      <c r="F36" s="21">
        <v>-10560</v>
      </c>
    </row>
    <row r="37" spans="1:6" x14ac:dyDescent="0.2">
      <c r="A37" s="20"/>
      <c r="B37" s="20" t="s">
        <v>28</v>
      </c>
      <c r="C37" s="20"/>
      <c r="D37" s="21">
        <v>3640</v>
      </c>
      <c r="E37" s="13"/>
      <c r="F37" s="21">
        <v>3673</v>
      </c>
    </row>
    <row r="38" spans="1:6" x14ac:dyDescent="0.2">
      <c r="A38" s="20"/>
      <c r="B38" s="20" t="s">
        <v>113</v>
      </c>
      <c r="C38" s="20"/>
      <c r="D38" s="21">
        <v>0</v>
      </c>
      <c r="E38" s="13"/>
      <c r="F38" s="21">
        <v>0</v>
      </c>
    </row>
    <row r="39" spans="1:6" x14ac:dyDescent="0.2">
      <c r="A39" s="20"/>
      <c r="B39" s="20" t="s">
        <v>107</v>
      </c>
      <c r="C39" s="20"/>
      <c r="D39" s="21">
        <v>0</v>
      </c>
      <c r="E39" s="13"/>
      <c r="F39" s="21">
        <v>0</v>
      </c>
    </row>
    <row r="40" spans="1:6" ht="12" customHeight="1" x14ac:dyDescent="0.2">
      <c r="A40" s="20"/>
      <c r="B40" s="20" t="s">
        <v>104</v>
      </c>
      <c r="C40" s="20"/>
      <c r="D40" s="21">
        <v>104</v>
      </c>
      <c r="E40" s="13"/>
      <c r="F40" s="21">
        <v>196</v>
      </c>
    </row>
    <row r="41" spans="1:6" x14ac:dyDescent="0.2">
      <c r="A41" s="20"/>
      <c r="B41" s="20" t="s">
        <v>75</v>
      </c>
      <c r="C41" s="20"/>
      <c r="D41" s="21">
        <v>0</v>
      </c>
      <c r="E41" s="13"/>
      <c r="F41" s="21">
        <v>0</v>
      </c>
    </row>
    <row r="42" spans="1:6" x14ac:dyDescent="0.2">
      <c r="A42" s="20"/>
      <c r="B42" s="20" t="s">
        <v>123</v>
      </c>
      <c r="C42" s="20"/>
      <c r="D42" s="27">
        <f>SUM(D36:D41)</f>
        <v>-27806</v>
      </c>
      <c r="E42" s="26"/>
      <c r="F42" s="27">
        <f>SUM(F36:F41)</f>
        <v>-6691</v>
      </c>
    </row>
    <row r="43" spans="1:6" x14ac:dyDescent="0.2">
      <c r="A43" s="20"/>
      <c r="B43" s="20"/>
      <c r="C43" s="20"/>
      <c r="D43" s="12"/>
      <c r="E43" s="13"/>
      <c r="F43" s="12"/>
    </row>
    <row r="44" spans="1:6" x14ac:dyDescent="0.2">
      <c r="A44" s="28" t="s">
        <v>74</v>
      </c>
      <c r="B44" s="22"/>
      <c r="C44" s="20"/>
      <c r="D44" s="12"/>
      <c r="E44" s="13"/>
      <c r="F44" s="12"/>
    </row>
    <row r="45" spans="1:6" ht="12" customHeight="1" x14ac:dyDescent="0.2">
      <c r="A45" s="20"/>
      <c r="B45" s="22"/>
      <c r="C45" s="20"/>
      <c r="D45" s="12"/>
      <c r="E45" s="13"/>
      <c r="F45" s="12"/>
    </row>
    <row r="46" spans="1:6" x14ac:dyDescent="0.2">
      <c r="A46" s="20"/>
      <c r="B46" s="25" t="s">
        <v>79</v>
      </c>
      <c r="C46" s="20"/>
      <c r="D46" s="12">
        <v>0</v>
      </c>
      <c r="E46" s="13"/>
      <c r="F46" s="12">
        <v>0</v>
      </c>
    </row>
    <row r="47" spans="1:6" x14ac:dyDescent="0.2">
      <c r="A47" s="20"/>
      <c r="B47" s="25" t="s">
        <v>81</v>
      </c>
      <c r="C47" s="20"/>
      <c r="D47" s="12">
        <v>0</v>
      </c>
      <c r="E47" s="13"/>
      <c r="F47" s="12">
        <v>0</v>
      </c>
    </row>
    <row r="48" spans="1:6" x14ac:dyDescent="0.2">
      <c r="A48" s="20"/>
      <c r="B48" s="25" t="s">
        <v>82</v>
      </c>
      <c r="C48" s="29"/>
      <c r="D48" s="21">
        <v>0</v>
      </c>
      <c r="E48" s="13"/>
      <c r="F48" s="21">
        <v>0</v>
      </c>
    </row>
    <row r="49" spans="1:6" x14ac:dyDescent="0.2">
      <c r="A49" s="20"/>
      <c r="B49" s="25" t="s">
        <v>76</v>
      </c>
      <c r="C49" s="29"/>
      <c r="D49" s="21">
        <v>0</v>
      </c>
      <c r="E49" s="13"/>
      <c r="F49" s="21">
        <v>0</v>
      </c>
    </row>
    <row r="50" spans="1:6" x14ac:dyDescent="0.2">
      <c r="A50" s="20"/>
      <c r="B50" s="20" t="s">
        <v>80</v>
      </c>
      <c r="C50" s="20"/>
      <c r="D50" s="21">
        <v>-1243</v>
      </c>
      <c r="E50" s="13"/>
      <c r="F50" s="21">
        <v>-7</v>
      </c>
    </row>
    <row r="51" spans="1:6" x14ac:dyDescent="0.2">
      <c r="A51" s="20"/>
      <c r="B51" s="20" t="s">
        <v>96</v>
      </c>
      <c r="C51" s="20"/>
      <c r="D51" s="27">
        <f>SUM(D46:D50)</f>
        <v>-1243</v>
      </c>
      <c r="E51" s="26"/>
      <c r="F51" s="27">
        <f>SUM(F46:F50)</f>
        <v>-7</v>
      </c>
    </row>
    <row r="52" spans="1:6" x14ac:dyDescent="0.2">
      <c r="A52" s="20"/>
      <c r="B52" s="20"/>
      <c r="C52" s="20"/>
      <c r="D52" s="12"/>
      <c r="E52" s="13"/>
      <c r="F52" s="12"/>
    </row>
    <row r="53" spans="1:6" x14ac:dyDescent="0.2">
      <c r="A53" s="20" t="s">
        <v>103</v>
      </c>
      <c r="B53" s="20"/>
      <c r="C53" s="20"/>
      <c r="D53" s="21">
        <f>+D33+D42+D51</f>
        <v>16775</v>
      </c>
      <c r="E53" s="13"/>
      <c r="F53" s="21">
        <f>+F33+F42+F51</f>
        <v>-22772</v>
      </c>
    </row>
    <row r="54" spans="1:6" x14ac:dyDescent="0.2">
      <c r="A54" s="20"/>
      <c r="B54" s="22"/>
      <c r="C54" s="20"/>
      <c r="D54" s="12"/>
      <c r="E54" s="13"/>
      <c r="F54" s="12"/>
    </row>
    <row r="55" spans="1:6" x14ac:dyDescent="0.2">
      <c r="A55" s="20" t="s">
        <v>41</v>
      </c>
      <c r="B55" s="20"/>
      <c r="C55" s="20"/>
      <c r="D55" s="21">
        <f>BS!E29</f>
        <v>210395</v>
      </c>
      <c r="E55" s="13"/>
      <c r="F55" s="21">
        <v>259997</v>
      </c>
    </row>
    <row r="56" spans="1:6" x14ac:dyDescent="0.2">
      <c r="A56" s="20"/>
      <c r="B56" s="20"/>
      <c r="C56" s="20"/>
      <c r="D56" s="12"/>
      <c r="E56" s="13"/>
      <c r="F56" s="12"/>
    </row>
    <row r="57" spans="1:6" ht="13.5" thickBot="1" x14ac:dyDescent="0.25">
      <c r="A57" s="20" t="s">
        <v>42</v>
      </c>
      <c r="B57" s="20"/>
      <c r="C57" s="20"/>
      <c r="D57" s="30">
        <f>+D53+D55</f>
        <v>227170</v>
      </c>
      <c r="E57" s="13"/>
      <c r="F57" s="30">
        <f>+F53+F55</f>
        <v>237225</v>
      </c>
    </row>
    <row r="58" spans="1:6" ht="13.5" thickTop="1" x14ac:dyDescent="0.2">
      <c r="A58" s="20"/>
      <c r="B58" s="20"/>
      <c r="C58" s="20"/>
      <c r="D58" s="12"/>
      <c r="E58" s="13"/>
      <c r="F58" s="12"/>
    </row>
    <row r="59" spans="1:6" x14ac:dyDescent="0.2">
      <c r="A59" s="20"/>
      <c r="B59" s="20"/>
      <c r="C59" s="20"/>
      <c r="D59" s="12"/>
      <c r="E59" s="13"/>
      <c r="F59" s="12"/>
    </row>
    <row r="60" spans="1:6" x14ac:dyDescent="0.2">
      <c r="A60" s="28" t="s">
        <v>34</v>
      </c>
      <c r="B60" s="20"/>
      <c r="C60" s="20"/>
      <c r="D60" s="12"/>
      <c r="E60" s="13"/>
      <c r="F60" s="12"/>
    </row>
    <row r="61" spans="1:6" x14ac:dyDescent="0.2">
      <c r="A61" s="20"/>
      <c r="B61" s="20"/>
      <c r="C61" s="20"/>
      <c r="D61" s="12"/>
      <c r="E61" s="13"/>
      <c r="F61" s="12"/>
    </row>
    <row r="62" spans="1:6" x14ac:dyDescent="0.2">
      <c r="A62" s="20"/>
      <c r="B62" s="20" t="s">
        <v>30</v>
      </c>
      <c r="C62" s="20"/>
      <c r="D62" s="21">
        <v>10492</v>
      </c>
      <c r="E62" s="13"/>
      <c r="F62" s="21">
        <v>43728</v>
      </c>
    </row>
    <row r="63" spans="1:6" x14ac:dyDescent="0.2">
      <c r="A63" s="31"/>
      <c r="B63" s="20" t="s">
        <v>35</v>
      </c>
      <c r="C63" s="20"/>
      <c r="D63" s="21">
        <v>95212</v>
      </c>
      <c r="E63" s="13"/>
      <c r="F63" s="21">
        <v>75711</v>
      </c>
    </row>
    <row r="64" spans="1:6" x14ac:dyDescent="0.2">
      <c r="A64" s="20"/>
      <c r="B64" s="20" t="s">
        <v>97</v>
      </c>
      <c r="C64" s="20"/>
      <c r="D64" s="21">
        <v>121466</v>
      </c>
      <c r="E64" s="13"/>
      <c r="F64" s="21">
        <v>117786</v>
      </c>
    </row>
    <row r="65" spans="1:7" x14ac:dyDescent="0.2">
      <c r="A65" s="20"/>
      <c r="B65" s="20"/>
      <c r="C65" s="20"/>
      <c r="D65" s="21"/>
      <c r="E65" s="13"/>
      <c r="F65" s="21"/>
    </row>
    <row r="66" spans="1:7" ht="13.5" thickBot="1" x14ac:dyDescent="0.25">
      <c r="A66" s="20"/>
      <c r="B66" s="20"/>
      <c r="C66" s="20"/>
      <c r="D66" s="32">
        <f>SUM(D62:D64)</f>
        <v>227170</v>
      </c>
      <c r="E66" s="13"/>
      <c r="F66" s="32">
        <f>SUM(F62:F64)</f>
        <v>237225</v>
      </c>
    </row>
    <row r="67" spans="1:7" ht="13.5" thickTop="1" x14ac:dyDescent="0.2">
      <c r="A67" s="13"/>
      <c r="B67" s="13"/>
      <c r="C67" s="13"/>
      <c r="D67" s="12"/>
      <c r="E67" s="13"/>
      <c r="F67" s="12"/>
    </row>
    <row r="68" spans="1:7" x14ac:dyDescent="0.2">
      <c r="A68" s="33" t="s">
        <v>17</v>
      </c>
      <c r="B68" s="34"/>
      <c r="C68" s="35"/>
      <c r="D68" s="36"/>
      <c r="E68" s="36"/>
      <c r="F68" s="36"/>
    </row>
    <row r="69" spans="1:7" x14ac:dyDescent="0.2">
      <c r="A69" s="37"/>
      <c r="B69" s="1"/>
      <c r="C69" s="1"/>
      <c r="D69" s="12"/>
      <c r="E69" s="12"/>
      <c r="F69" s="12"/>
    </row>
    <row r="70" spans="1:7" ht="37.5" customHeight="1" x14ac:dyDescent="0.2">
      <c r="A70" s="83" t="s">
        <v>119</v>
      </c>
      <c r="B70" s="83"/>
      <c r="C70" s="83"/>
      <c r="D70" s="83"/>
      <c r="E70" s="83"/>
      <c r="F70" s="83"/>
      <c r="G70" s="1"/>
    </row>
    <row r="71" spans="1:7" x14ac:dyDescent="0.2">
      <c r="A71" s="38"/>
      <c r="B71" s="38"/>
      <c r="C71" s="38"/>
      <c r="D71" s="38"/>
      <c r="E71" s="38"/>
      <c r="F71" s="38"/>
      <c r="G71" s="1"/>
    </row>
    <row r="194" spans="1:7" hidden="1" x14ac:dyDescent="0.2">
      <c r="A194" s="8"/>
      <c r="B194" s="1"/>
      <c r="C194" s="1"/>
      <c r="D194" s="39" t="b">
        <f>D66=D57</f>
        <v>1</v>
      </c>
      <c r="E194" s="1"/>
      <c r="F194" s="39" t="e">
        <f>#REF!=F60</f>
        <v>#REF!</v>
      </c>
      <c r="G194" s="1"/>
    </row>
    <row r="195" spans="1:7" hidden="1" x14ac:dyDescent="0.2">
      <c r="A195" s="8"/>
      <c r="B195" s="1"/>
      <c r="C195" s="1"/>
      <c r="D195" s="12" t="b">
        <f>BS!C29=D57</f>
        <v>1</v>
      </c>
      <c r="E195" s="1"/>
      <c r="F195" s="1"/>
      <c r="G195" s="1"/>
    </row>
    <row r="196" spans="1:7" hidden="1" x14ac:dyDescent="0.2">
      <c r="A196" s="13"/>
      <c r="B196" s="13"/>
      <c r="C196" s="13"/>
      <c r="D196" s="1"/>
      <c r="E196" s="15"/>
      <c r="F196" s="1"/>
      <c r="G196" s="15"/>
    </row>
    <row r="197" spans="1:7" hidden="1" x14ac:dyDescent="0.2">
      <c r="D197" s="3" t="b">
        <f>BS!C39-BS!E39=D50</f>
        <v>1</v>
      </c>
    </row>
    <row r="198" spans="1:7" hidden="1" x14ac:dyDescent="0.2">
      <c r="D198" s="3" t="b">
        <f>EQ!H17=D46</f>
        <v>0</v>
      </c>
    </row>
    <row r="199" spans="1:7" hidden="1" x14ac:dyDescent="0.2">
      <c r="D199" s="3" t="b">
        <f>BS!C51-BS!E52+BS!C46-BS!E47=D48+D49</f>
        <v>0</v>
      </c>
    </row>
  </sheetData>
  <mergeCells count="1">
    <mergeCell ref="A70:F70"/>
  </mergeCells>
  <phoneticPr fontId="9" type="noConversion"/>
  <pageMargins left="1.38" right="0.75" top="1" bottom="0.63"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9"/>
  <sheetViews>
    <sheetView zoomScaleNormal="100" workbookViewId="0">
      <selection activeCell="A36" sqref="A36"/>
    </sheetView>
  </sheetViews>
  <sheetFormatPr defaultColWidth="9.140625" defaultRowHeight="12.75" x14ac:dyDescent="0.2"/>
  <cols>
    <col min="1" max="1" width="3.85546875" style="3" customWidth="1"/>
    <col min="2" max="2" width="27" style="3" customWidth="1"/>
    <col min="3" max="3" width="4.28515625" style="3" customWidth="1"/>
    <col min="4" max="4" width="11.85546875" style="3" customWidth="1"/>
    <col min="5" max="5" width="10.28515625" style="3" customWidth="1"/>
    <col min="6" max="6" width="11.5703125" style="3" customWidth="1"/>
    <col min="7" max="7" width="17.140625" style="3" customWidth="1"/>
    <col min="8" max="8" width="12.5703125" style="3" customWidth="1"/>
    <col min="9" max="9" width="10.28515625" style="3" customWidth="1"/>
    <col min="10" max="16384" width="9.140625" style="3"/>
  </cols>
  <sheetData>
    <row r="1" spans="1:14" x14ac:dyDescent="0.2">
      <c r="A1" s="2" t="s">
        <v>94</v>
      </c>
      <c r="B1" s="2"/>
    </row>
    <row r="2" spans="1:14" x14ac:dyDescent="0.2">
      <c r="A2" s="4" t="s">
        <v>36</v>
      </c>
      <c r="B2" s="5"/>
      <c r="C2" s="5"/>
      <c r="D2" s="6"/>
      <c r="E2" s="6"/>
      <c r="F2" s="6"/>
      <c r="G2" s="6"/>
      <c r="H2" s="6"/>
      <c r="I2" s="6"/>
      <c r="J2" s="6"/>
      <c r="K2" s="7"/>
      <c r="L2" s="8"/>
      <c r="M2" s="7"/>
      <c r="N2" s="9"/>
    </row>
    <row r="3" spans="1:14" x14ac:dyDescent="0.2">
      <c r="B3" s="4"/>
      <c r="C3" s="12"/>
      <c r="D3" s="12"/>
      <c r="E3" s="12"/>
      <c r="F3" s="12"/>
      <c r="G3" s="12"/>
      <c r="H3" s="12"/>
      <c r="I3" s="12"/>
      <c r="J3" s="1"/>
    </row>
    <row r="4" spans="1:14" x14ac:dyDescent="0.2">
      <c r="A4" s="40"/>
      <c r="B4" s="40"/>
      <c r="C4" s="40"/>
      <c r="D4" s="40"/>
      <c r="E4" s="40"/>
      <c r="F4" s="40"/>
      <c r="G4" s="40"/>
      <c r="H4" s="40"/>
      <c r="I4" s="40"/>
      <c r="J4" s="40"/>
    </row>
    <row r="5" spans="1:14" x14ac:dyDescent="0.2">
      <c r="A5" s="11" t="s">
        <v>37</v>
      </c>
      <c r="B5" s="11"/>
      <c r="C5" s="12"/>
      <c r="D5" s="12"/>
      <c r="E5" s="12"/>
      <c r="F5" s="12"/>
      <c r="G5" s="12"/>
      <c r="H5" s="12"/>
      <c r="I5" s="12"/>
      <c r="J5" s="1"/>
    </row>
    <row r="6" spans="1:14" x14ac:dyDescent="0.2">
      <c r="A6" s="14" t="s">
        <v>124</v>
      </c>
      <c r="B6" s="14"/>
      <c r="C6" s="10"/>
      <c r="D6" s="6"/>
      <c r="E6" s="6"/>
      <c r="F6" s="6"/>
      <c r="G6" s="6"/>
      <c r="H6" s="6"/>
      <c r="I6" s="6"/>
      <c r="J6" s="6"/>
      <c r="K6" s="7"/>
      <c r="L6" s="8"/>
      <c r="M6" s="7"/>
      <c r="N6" s="9"/>
    </row>
    <row r="7" spans="1:14" x14ac:dyDescent="0.2">
      <c r="A7" s="11" t="s">
        <v>13</v>
      </c>
      <c r="B7" s="11"/>
      <c r="C7" s="12"/>
      <c r="D7" s="12"/>
      <c r="E7" s="12"/>
      <c r="F7" s="12"/>
      <c r="G7" s="12"/>
      <c r="H7" s="12"/>
      <c r="I7" s="12"/>
      <c r="J7" s="1"/>
    </row>
    <row r="8" spans="1:14" x14ac:dyDescent="0.2">
      <c r="A8" s="11"/>
      <c r="B8" s="11"/>
      <c r="C8" s="12"/>
      <c r="D8" s="12"/>
      <c r="E8" s="12"/>
      <c r="F8" s="12"/>
      <c r="G8" s="12"/>
      <c r="H8" s="12"/>
      <c r="I8" s="12"/>
      <c r="J8" s="1"/>
    </row>
    <row r="9" spans="1:14" x14ac:dyDescent="0.2">
      <c r="A9" s="1"/>
      <c r="B9" s="1"/>
      <c r="C9" s="12"/>
      <c r="D9" s="85" t="s">
        <v>90</v>
      </c>
      <c r="E9" s="86"/>
      <c r="F9" s="86"/>
      <c r="G9" s="87"/>
      <c r="H9" s="78" t="s">
        <v>91</v>
      </c>
      <c r="I9" s="12"/>
      <c r="J9" s="1"/>
    </row>
    <row r="10" spans="1:14" x14ac:dyDescent="0.2">
      <c r="A10" s="1"/>
      <c r="B10" s="1"/>
      <c r="C10" s="12"/>
      <c r="D10" s="41" t="s">
        <v>18</v>
      </c>
      <c r="E10" s="41" t="s">
        <v>18</v>
      </c>
      <c r="F10" s="41" t="s">
        <v>86</v>
      </c>
      <c r="G10" s="77" t="s">
        <v>108</v>
      </c>
      <c r="H10" s="41" t="s">
        <v>9</v>
      </c>
      <c r="I10" s="12"/>
      <c r="J10" s="1"/>
    </row>
    <row r="11" spans="1:14" x14ac:dyDescent="0.2">
      <c r="A11" s="1"/>
      <c r="B11" s="1"/>
      <c r="C11" s="12"/>
      <c r="D11" s="41" t="s">
        <v>16</v>
      </c>
      <c r="E11" s="41" t="s">
        <v>23</v>
      </c>
      <c r="F11" s="41" t="s">
        <v>87</v>
      </c>
      <c r="G11" s="77" t="s">
        <v>109</v>
      </c>
      <c r="H11" s="41" t="s">
        <v>57</v>
      </c>
      <c r="I11" s="41" t="s">
        <v>8</v>
      </c>
      <c r="J11" s="1"/>
    </row>
    <row r="12" spans="1:14" x14ac:dyDescent="0.2">
      <c r="A12" s="1"/>
      <c r="B12" s="1"/>
      <c r="C12" s="12"/>
      <c r="D12" s="41" t="s">
        <v>5</v>
      </c>
      <c r="E12" s="41" t="s">
        <v>5</v>
      </c>
      <c r="F12" s="41" t="s">
        <v>5</v>
      </c>
      <c r="G12" s="77" t="s">
        <v>5</v>
      </c>
      <c r="H12" s="41" t="s">
        <v>5</v>
      </c>
      <c r="I12" s="41" t="s">
        <v>5</v>
      </c>
      <c r="J12" s="1"/>
    </row>
    <row r="13" spans="1:14" x14ac:dyDescent="0.2">
      <c r="A13" s="11" t="s">
        <v>120</v>
      </c>
      <c r="B13" s="11"/>
      <c r="C13" s="12"/>
      <c r="D13" s="41">
        <v>380000</v>
      </c>
      <c r="E13" s="41">
        <v>32441</v>
      </c>
      <c r="F13" s="41">
        <v>-9633</v>
      </c>
      <c r="G13" s="77">
        <v>1076</v>
      </c>
      <c r="H13" s="41">
        <v>324639</v>
      </c>
      <c r="I13" s="77">
        <f>SUM(D13:H13)</f>
        <v>728523</v>
      </c>
      <c r="J13" s="1"/>
    </row>
    <row r="14" spans="1:14" x14ac:dyDescent="0.2">
      <c r="A14" s="1"/>
      <c r="B14" s="1"/>
      <c r="C14" s="12"/>
      <c r="D14" s="41"/>
      <c r="E14" s="41"/>
      <c r="F14" s="41"/>
      <c r="G14" s="77"/>
      <c r="H14" s="41"/>
      <c r="I14" s="41"/>
      <c r="J14" s="1"/>
    </row>
    <row r="15" spans="1:14" x14ac:dyDescent="0.2">
      <c r="A15" s="1" t="s">
        <v>115</v>
      </c>
      <c r="B15" s="1"/>
      <c r="C15" s="12"/>
      <c r="D15" s="41">
        <v>0</v>
      </c>
      <c r="E15" s="41">
        <v>0</v>
      </c>
      <c r="F15" s="41">
        <v>0</v>
      </c>
      <c r="G15" s="77">
        <v>106</v>
      </c>
      <c r="H15" s="41">
        <v>15862</v>
      </c>
      <c r="I15" s="41">
        <f>SUM(D15:H15)</f>
        <v>15968</v>
      </c>
      <c r="J15" s="1"/>
    </row>
    <row r="16" spans="1:14" ht="11.25" customHeight="1" x14ac:dyDescent="0.2">
      <c r="A16" s="1"/>
      <c r="B16" s="1"/>
      <c r="C16" s="12"/>
      <c r="D16" s="41"/>
      <c r="E16" s="41"/>
      <c r="F16" s="41"/>
      <c r="G16" s="77"/>
      <c r="H16" s="41"/>
      <c r="I16" s="41"/>
      <c r="J16" s="1"/>
    </row>
    <row r="17" spans="1:10" x14ac:dyDescent="0.2">
      <c r="A17" s="1" t="s">
        <v>77</v>
      </c>
      <c r="B17" s="1"/>
      <c r="C17" s="12"/>
      <c r="D17" s="41">
        <v>0</v>
      </c>
      <c r="E17" s="41">
        <v>0</v>
      </c>
      <c r="F17" s="41">
        <v>0</v>
      </c>
      <c r="G17" s="77">
        <v>0</v>
      </c>
      <c r="H17" s="41">
        <v>-11112</v>
      </c>
      <c r="I17" s="41">
        <f>SUM(D17:H17)</f>
        <v>-11112</v>
      </c>
      <c r="J17" s="1"/>
    </row>
    <row r="18" spans="1:10" ht="11.25" customHeight="1" x14ac:dyDescent="0.2">
      <c r="A18" s="1"/>
      <c r="B18" s="1"/>
      <c r="C18" s="12"/>
      <c r="D18" s="41"/>
      <c r="E18" s="41"/>
      <c r="F18" s="41"/>
      <c r="G18" s="77"/>
      <c r="H18" s="41"/>
      <c r="I18" s="41"/>
      <c r="J18" s="1"/>
    </row>
    <row r="19" spans="1:10" x14ac:dyDescent="0.2">
      <c r="A19" s="1" t="s">
        <v>102</v>
      </c>
      <c r="B19" s="1"/>
      <c r="C19" s="12"/>
      <c r="D19" s="41">
        <v>0</v>
      </c>
      <c r="E19" s="41">
        <v>0</v>
      </c>
      <c r="F19" s="41">
        <v>-1243</v>
      </c>
      <c r="G19" s="77">
        <v>0</v>
      </c>
      <c r="H19" s="41">
        <v>0</v>
      </c>
      <c r="I19" s="41">
        <f>SUM(D19:H19)</f>
        <v>-1243</v>
      </c>
      <c r="J19" s="1"/>
    </row>
    <row r="20" spans="1:10" x14ac:dyDescent="0.2">
      <c r="A20" s="1"/>
      <c r="B20" s="1"/>
      <c r="C20" s="12"/>
      <c r="D20" s="41"/>
      <c r="E20" s="41"/>
      <c r="F20" s="42"/>
      <c r="G20" s="77"/>
      <c r="H20" s="41"/>
      <c r="I20" s="42"/>
      <c r="J20" s="1"/>
    </row>
    <row r="21" spans="1:10" x14ac:dyDescent="0.2">
      <c r="A21" s="1" t="s">
        <v>83</v>
      </c>
      <c r="B21" s="1"/>
      <c r="C21" s="12"/>
      <c r="D21" s="41">
        <v>0</v>
      </c>
      <c r="E21" s="41">
        <v>0</v>
      </c>
      <c r="F21" s="41">
        <v>0</v>
      </c>
      <c r="G21" s="77">
        <v>0</v>
      </c>
      <c r="H21" s="41">
        <v>0</v>
      </c>
      <c r="I21" s="41">
        <f>SUM(D21:H21)</f>
        <v>0</v>
      </c>
      <c r="J21" s="1"/>
    </row>
    <row r="22" spans="1:10" x14ac:dyDescent="0.2">
      <c r="A22" s="1"/>
      <c r="B22" s="1"/>
      <c r="C22" s="12"/>
      <c r="D22" s="41"/>
      <c r="E22" s="41"/>
      <c r="F22" s="41"/>
      <c r="G22" s="77"/>
      <c r="H22" s="41"/>
      <c r="I22" s="41"/>
      <c r="J22" s="1"/>
    </row>
    <row r="23" spans="1:10" ht="13.5" thickBot="1" x14ac:dyDescent="0.25">
      <c r="A23" s="11" t="s">
        <v>128</v>
      </c>
      <c r="B23" s="11"/>
      <c r="C23" s="12"/>
      <c r="D23" s="43">
        <f>SUM(D13:D19)</f>
        <v>380000</v>
      </c>
      <c r="E23" s="43">
        <f>SUM(E13:E19)</f>
        <v>32441</v>
      </c>
      <c r="F23" s="43">
        <f>SUM(F13:F19)</f>
        <v>-10876</v>
      </c>
      <c r="G23" s="43">
        <f>SUM(G13:G19)</f>
        <v>1182</v>
      </c>
      <c r="H23" s="43">
        <f>SUM(H13:H21)</f>
        <v>329389</v>
      </c>
      <c r="I23" s="43">
        <f>SUM(I13:I21)</f>
        <v>732136</v>
      </c>
      <c r="J23" s="1"/>
    </row>
    <row r="24" spans="1:10" ht="13.5" thickTop="1" x14ac:dyDescent="0.2">
      <c r="A24" s="1"/>
      <c r="B24" s="1"/>
      <c r="C24" s="12"/>
      <c r="D24" s="41"/>
      <c r="E24" s="41"/>
      <c r="F24" s="41"/>
      <c r="G24" s="77"/>
      <c r="H24" s="41"/>
      <c r="I24" s="41"/>
      <c r="J24" s="1"/>
    </row>
    <row r="25" spans="1:10" x14ac:dyDescent="0.2">
      <c r="A25" s="1"/>
      <c r="B25" s="1"/>
      <c r="C25" s="12"/>
      <c r="D25" s="41"/>
      <c r="E25" s="41"/>
      <c r="F25" s="41"/>
      <c r="G25" s="77"/>
      <c r="H25" s="41"/>
      <c r="I25" s="41"/>
      <c r="J25" s="39"/>
    </row>
    <row r="26" spans="1:10" x14ac:dyDescent="0.2">
      <c r="A26" s="1"/>
      <c r="B26" s="1"/>
      <c r="C26" s="12"/>
      <c r="D26" s="41"/>
      <c r="E26" s="41"/>
      <c r="F26" s="41"/>
      <c r="G26" s="77"/>
      <c r="H26" s="41"/>
      <c r="I26" s="41"/>
      <c r="J26" s="1"/>
    </row>
    <row r="27" spans="1:10" x14ac:dyDescent="0.2">
      <c r="A27" s="11" t="s">
        <v>114</v>
      </c>
      <c r="B27" s="11"/>
      <c r="C27" s="12"/>
      <c r="D27" s="77">
        <v>380000</v>
      </c>
      <c r="E27" s="77">
        <v>32441</v>
      </c>
      <c r="F27" s="77">
        <v>-8950</v>
      </c>
      <c r="G27" s="77">
        <v>756</v>
      </c>
      <c r="H27" s="77">
        <v>371939</v>
      </c>
      <c r="I27" s="77">
        <f>SUM(D27:H27)</f>
        <v>776186</v>
      </c>
      <c r="J27" s="1"/>
    </row>
    <row r="28" spans="1:10" x14ac:dyDescent="0.2">
      <c r="A28" s="1"/>
      <c r="B28" s="1"/>
      <c r="C28" s="12"/>
      <c r="D28" s="77"/>
      <c r="E28" s="77"/>
      <c r="F28" s="77"/>
      <c r="G28" s="77"/>
      <c r="H28" s="77"/>
      <c r="I28" s="77"/>
      <c r="J28" s="1"/>
    </row>
    <row r="29" spans="1:10" x14ac:dyDescent="0.2">
      <c r="A29" s="1" t="s">
        <v>115</v>
      </c>
      <c r="B29" s="1"/>
      <c r="C29" s="12"/>
      <c r="D29" s="77">
        <v>0</v>
      </c>
      <c r="E29" s="77">
        <v>0</v>
      </c>
      <c r="F29" s="77">
        <v>0</v>
      </c>
      <c r="G29" s="77">
        <v>818</v>
      </c>
      <c r="H29" s="77">
        <v>-9131</v>
      </c>
      <c r="I29" s="77">
        <f>SUM(D29:H29)</f>
        <v>-8313</v>
      </c>
      <c r="J29" s="1"/>
    </row>
    <row r="30" spans="1:10" x14ac:dyDescent="0.2">
      <c r="A30" s="1"/>
      <c r="B30" s="1"/>
      <c r="C30" s="12"/>
      <c r="D30" s="77"/>
      <c r="E30" s="77"/>
      <c r="F30" s="77"/>
      <c r="G30" s="77"/>
      <c r="H30" s="77"/>
      <c r="I30" s="77"/>
      <c r="J30" s="1"/>
    </row>
    <row r="31" spans="1:10" ht="12.75" customHeight="1" x14ac:dyDescent="0.2">
      <c r="A31" s="1" t="s">
        <v>77</v>
      </c>
      <c r="B31" s="1"/>
      <c r="C31" s="12"/>
      <c r="D31" s="77">
        <v>0</v>
      </c>
      <c r="E31" s="77">
        <v>0</v>
      </c>
      <c r="F31" s="77">
        <v>0</v>
      </c>
      <c r="G31" s="77">
        <v>0</v>
      </c>
      <c r="H31" s="77">
        <v>-26034</v>
      </c>
      <c r="I31" s="77">
        <f>SUM(D31:H31)</f>
        <v>-26034</v>
      </c>
      <c r="J31" s="1"/>
    </row>
    <row r="32" spans="1:10" x14ac:dyDescent="0.2">
      <c r="A32" s="1"/>
      <c r="B32" s="1"/>
      <c r="C32" s="12"/>
      <c r="D32" s="77"/>
      <c r="E32" s="77"/>
      <c r="F32" s="77"/>
      <c r="G32" s="77"/>
      <c r="H32" s="77"/>
      <c r="I32" s="77"/>
      <c r="J32" s="1"/>
    </row>
    <row r="33" spans="1:10" x14ac:dyDescent="0.2">
      <c r="A33" s="1" t="s">
        <v>102</v>
      </c>
      <c r="B33" s="1"/>
      <c r="C33" s="12"/>
      <c r="D33" s="77">
        <v>0</v>
      </c>
      <c r="E33" s="77">
        <v>0</v>
      </c>
      <c r="F33" s="77">
        <v>-7</v>
      </c>
      <c r="G33" s="77">
        <v>0</v>
      </c>
      <c r="H33" s="77">
        <v>0</v>
      </c>
      <c r="I33" s="77">
        <f>SUM(D33:H33)</f>
        <v>-7</v>
      </c>
      <c r="J33" s="1"/>
    </row>
    <row r="34" spans="1:10" x14ac:dyDescent="0.2">
      <c r="A34" s="1"/>
      <c r="B34" s="1"/>
      <c r="C34" s="12"/>
      <c r="D34" s="77"/>
      <c r="E34" s="77"/>
      <c r="F34" s="42"/>
      <c r="G34" s="77"/>
      <c r="H34" s="77"/>
      <c r="I34" s="42"/>
      <c r="J34" s="1"/>
    </row>
    <row r="35" spans="1:10" x14ac:dyDescent="0.2">
      <c r="A35" s="1" t="s">
        <v>83</v>
      </c>
      <c r="B35" s="1"/>
      <c r="C35" s="12"/>
      <c r="D35" s="77">
        <v>0</v>
      </c>
      <c r="E35" s="77">
        <v>0</v>
      </c>
      <c r="F35" s="77">
        <v>0</v>
      </c>
      <c r="G35" s="77">
        <v>0</v>
      </c>
      <c r="H35" s="77">
        <v>0</v>
      </c>
      <c r="I35" s="77">
        <f>SUM(D35:H35)</f>
        <v>0</v>
      </c>
      <c r="J35" s="1"/>
    </row>
    <row r="36" spans="1:10" x14ac:dyDescent="0.2">
      <c r="A36" s="1"/>
      <c r="B36" s="1"/>
      <c r="C36" s="12"/>
      <c r="D36" s="77"/>
      <c r="E36" s="77"/>
      <c r="F36" s="77"/>
      <c r="G36" s="77"/>
      <c r="H36" s="77"/>
      <c r="I36" s="77"/>
      <c r="J36" s="1"/>
    </row>
    <row r="37" spans="1:10" ht="13.5" thickBot="1" x14ac:dyDescent="0.25">
      <c r="A37" s="11" t="s">
        <v>127</v>
      </c>
      <c r="B37" s="11"/>
      <c r="C37" s="12"/>
      <c r="D37" s="43">
        <f>SUM(D27:D33)</f>
        <v>380000</v>
      </c>
      <c r="E37" s="43">
        <f>SUM(E27:E33)</f>
        <v>32441</v>
      </c>
      <c r="F37" s="43">
        <f>SUM(F27:F33)</f>
        <v>-8957</v>
      </c>
      <c r="G37" s="43">
        <f>SUM(G27:G33)</f>
        <v>1574</v>
      </c>
      <c r="H37" s="43">
        <f>SUM(H27:H35)</f>
        <v>336774</v>
      </c>
      <c r="I37" s="43">
        <f>SUM(I27:I35)</f>
        <v>741832</v>
      </c>
      <c r="J37" s="39"/>
    </row>
    <row r="38" spans="1:10" ht="13.5" thickTop="1" x14ac:dyDescent="0.2">
      <c r="A38" s="1"/>
      <c r="B38" s="1"/>
      <c r="C38" s="12"/>
      <c r="D38" s="77"/>
      <c r="E38" s="77"/>
      <c r="F38" s="77"/>
      <c r="G38" s="77"/>
      <c r="H38" s="77"/>
      <c r="I38" s="77"/>
      <c r="J38" s="1"/>
    </row>
    <row r="39" spans="1:10" x14ac:dyDescent="0.2">
      <c r="A39" s="37"/>
      <c r="B39" s="37"/>
      <c r="C39" s="12"/>
      <c r="D39" s="12"/>
      <c r="E39" s="12"/>
      <c r="F39" s="12"/>
      <c r="G39" s="12"/>
      <c r="H39" s="12"/>
      <c r="I39" s="12"/>
      <c r="J39" s="40"/>
    </row>
    <row r="40" spans="1:10" x14ac:dyDescent="0.2">
      <c r="A40" s="33" t="s">
        <v>17</v>
      </c>
      <c r="B40" s="33"/>
      <c r="C40" s="12"/>
      <c r="D40" s="12"/>
      <c r="E40" s="12"/>
      <c r="F40" s="12"/>
      <c r="G40" s="12"/>
      <c r="H40" s="12"/>
      <c r="I40" s="12"/>
      <c r="J40" s="1"/>
    </row>
    <row r="41" spans="1:10" x14ac:dyDescent="0.2">
      <c r="A41" s="37"/>
      <c r="B41" s="37"/>
      <c r="C41" s="12"/>
      <c r="D41" s="12"/>
      <c r="E41" s="12"/>
      <c r="F41" s="12"/>
      <c r="G41" s="12"/>
      <c r="H41" s="12"/>
      <c r="I41" s="12"/>
      <c r="J41" s="1"/>
    </row>
    <row r="42" spans="1:10" ht="25.5" customHeight="1" x14ac:dyDescent="0.2">
      <c r="A42" s="83" t="s">
        <v>119</v>
      </c>
      <c r="B42" s="84"/>
      <c r="C42" s="84"/>
      <c r="D42" s="84"/>
      <c r="E42" s="84"/>
      <c r="F42" s="84"/>
      <c r="G42" s="84"/>
      <c r="H42" s="84"/>
      <c r="I42" s="84"/>
      <c r="J42" s="1"/>
    </row>
    <row r="43" spans="1:10" x14ac:dyDescent="0.2">
      <c r="A43" s="44"/>
      <c r="B43" s="38"/>
      <c r="C43" s="38"/>
      <c r="D43" s="38"/>
      <c r="E43" s="38"/>
      <c r="F43" s="38"/>
      <c r="G43" s="76"/>
      <c r="H43" s="38"/>
    </row>
    <row r="126" spans="1:10" ht="15" hidden="1" customHeight="1" x14ac:dyDescent="0.2">
      <c r="D126" s="3" t="b">
        <f>BS!C37=D23</f>
        <v>1</v>
      </c>
      <c r="E126" s="3" t="b">
        <f>BS!C38=E23</f>
        <v>1</v>
      </c>
      <c r="F126" s="3" t="b">
        <f>BS!C39=F23</f>
        <v>1</v>
      </c>
      <c r="H126" s="3" t="b">
        <f>BS!C41=H23</f>
        <v>1</v>
      </c>
      <c r="I126" s="3" t="b">
        <f>BS!C42=I23</f>
        <v>1</v>
      </c>
      <c r="J126" s="1"/>
    </row>
    <row r="127" spans="1:10" ht="15" hidden="1" customHeight="1" x14ac:dyDescent="0.2">
      <c r="D127" s="3" t="b">
        <f>BS!E37=D13</f>
        <v>1</v>
      </c>
      <c r="E127" s="3" t="b">
        <f>BS!E38=E13</f>
        <v>1</v>
      </c>
      <c r="F127" s="3" t="b">
        <f>BS!E39=F13</f>
        <v>1</v>
      </c>
      <c r="H127" s="3" t="b">
        <f>BS!E42=H13</f>
        <v>0</v>
      </c>
      <c r="I127" s="45" t="b">
        <f>BS!E43=I13</f>
        <v>0</v>
      </c>
      <c r="J127" s="1"/>
    </row>
    <row r="128" spans="1:10" ht="15" hidden="1" customHeight="1" x14ac:dyDescent="0.2">
      <c r="A128" s="8"/>
      <c r="B128" s="8"/>
      <c r="C128" s="12"/>
      <c r="E128" s="12"/>
      <c r="F128" s="12"/>
      <c r="G128" s="12"/>
      <c r="H128" s="12"/>
      <c r="I128" s="12" t="b">
        <f>SUM(D23:H23)=I23</f>
        <v>1</v>
      </c>
      <c r="J128" s="1"/>
    </row>
    <row r="129" spans="1:10" ht="15" hidden="1" customHeight="1" x14ac:dyDescent="0.2">
      <c r="A129" s="8"/>
      <c r="B129" s="8"/>
      <c r="C129" s="12"/>
      <c r="E129" s="12"/>
      <c r="F129" s="12"/>
      <c r="G129" s="12"/>
      <c r="H129" s="12"/>
      <c r="I129" s="12" t="b">
        <f>SUM(D37:H37)=I37</f>
        <v>1</v>
      </c>
      <c r="J129" s="1"/>
    </row>
  </sheetData>
  <mergeCells count="2">
    <mergeCell ref="A42:I42"/>
    <mergeCell ref="D9:G9"/>
  </mergeCells>
  <phoneticPr fontId="9" type="noConversion"/>
  <pageMargins left="1.08" right="0.75" top="1" bottom="1" header="0.5" footer="0.5"/>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IS</vt:lpstr>
      <vt:lpstr>BS</vt:lpstr>
      <vt:lpstr>CF</vt:lpstr>
      <vt:lpstr>EQ</vt:lpstr>
      <vt:lpstr>Sheet1</vt:lpstr>
      <vt:lpstr>BS!Print_Area</vt:lpstr>
      <vt:lpstr>CF!Print_Area</vt:lpstr>
      <vt:lpstr>IS!Print_Area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FVP</dc:creator>
  <cp:lastModifiedBy>Agnes Low </cp:lastModifiedBy>
  <cp:lastPrinted>2015-04-23T02:34:50Z</cp:lastPrinted>
  <dcterms:created xsi:type="dcterms:W3CDTF">2004-12-27T02:29:13Z</dcterms:created>
  <dcterms:modified xsi:type="dcterms:W3CDTF">2015-08-14T01:10:10Z</dcterms:modified>
</cp:coreProperties>
</file>